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.6\Planejamento\ENGENHARIA\#01 PROJETOS EM ANDAMENTO\QUADRA MONFORTE FRIO\LICITAÇÃO\ANEXO IV\"/>
    </mc:Choice>
  </mc:AlternateContent>
  <bookViews>
    <workbookView xWindow="0" yWindow="0" windowWidth="20490" windowHeight="7155"/>
  </bookViews>
  <sheets>
    <sheet name="Preço" sheetId="1" r:id="rId1"/>
  </sheets>
  <externalReferences>
    <externalReference r:id="rId2"/>
  </externalReferences>
  <definedNames>
    <definedName name="_xlnm._FilterDatabase" localSheetId="0" hidden="1">Preço!$C$7:$H$15</definedName>
    <definedName name="_xlnm.Print_Area" localSheetId="0">Preço!$A$1:$J$119</definedName>
    <definedName name="orça">[1]ORÇAMENTO!#REF!</definedName>
    <definedName name="_xlnm.Print_Titles" localSheetId="0">Preço!$2:$7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4" i="1" l="1"/>
  <c r="J114" i="1"/>
  <c r="J113" i="1"/>
  <c r="J112" i="1"/>
  <c r="J111" i="1"/>
  <c r="J110" i="1"/>
  <c r="J109" i="1"/>
  <c r="J108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106" i="1" s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68" i="1"/>
  <c r="J67" i="1"/>
  <c r="J66" i="1"/>
  <c r="J65" i="1"/>
  <c r="J64" i="1"/>
  <c r="J63" i="1"/>
  <c r="J62" i="1"/>
  <c r="J61" i="1"/>
  <c r="J58" i="1"/>
  <c r="J57" i="1"/>
  <c r="J56" i="1"/>
  <c r="J55" i="1"/>
  <c r="J54" i="1"/>
  <c r="J51" i="1"/>
  <c r="J50" i="1"/>
  <c r="J49" i="1"/>
  <c r="J48" i="1"/>
  <c r="J47" i="1"/>
  <c r="J44" i="1"/>
  <c r="J45" i="1" s="1"/>
  <c r="J41" i="1"/>
  <c r="J40" i="1"/>
  <c r="J37" i="1"/>
  <c r="J36" i="1"/>
  <c r="J35" i="1"/>
  <c r="J34" i="1"/>
  <c r="J33" i="1"/>
  <c r="J32" i="1"/>
  <c r="J31" i="1"/>
  <c r="J28" i="1"/>
  <c r="J27" i="1"/>
  <c r="J26" i="1"/>
  <c r="J25" i="1"/>
  <c r="J24" i="1"/>
  <c r="J21" i="1"/>
  <c r="J20" i="1"/>
  <c r="J19" i="1"/>
  <c r="J18" i="1"/>
  <c r="J17" i="1"/>
  <c r="J14" i="1"/>
  <c r="J13" i="1"/>
  <c r="J12" i="1"/>
  <c r="J11" i="1"/>
  <c r="J10" i="1"/>
  <c r="J9" i="1"/>
  <c r="J52" i="1" l="1"/>
  <c r="J59" i="1"/>
  <c r="J15" i="1"/>
  <c r="J22" i="1"/>
  <c r="J29" i="1"/>
  <c r="J38" i="1"/>
  <c r="J42" i="1"/>
  <c r="J69" i="1"/>
  <c r="J88" i="1"/>
  <c r="J115" i="1"/>
  <c r="J116" i="1" s="1"/>
  <c r="H113" i="1"/>
  <c r="H112" i="1"/>
  <c r="H111" i="1"/>
  <c r="H110" i="1"/>
  <c r="H109" i="1"/>
  <c r="H108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68" i="1"/>
  <c r="H67" i="1"/>
  <c r="H66" i="1"/>
  <c r="H65" i="1"/>
  <c r="H64" i="1"/>
  <c r="H63" i="1"/>
  <c r="H62" i="1"/>
  <c r="H61" i="1"/>
  <c r="H58" i="1"/>
  <c r="H57" i="1"/>
  <c r="H56" i="1"/>
  <c r="H55" i="1"/>
  <c r="H54" i="1"/>
  <c r="H51" i="1"/>
  <c r="H50" i="1"/>
  <c r="H49" i="1"/>
  <c r="H48" i="1"/>
  <c r="H47" i="1"/>
  <c r="H44" i="1"/>
  <c r="H45" i="1" s="1"/>
  <c r="H41" i="1"/>
  <c r="H40" i="1"/>
  <c r="H37" i="1"/>
  <c r="H36" i="1"/>
  <c r="H35" i="1"/>
  <c r="H34" i="1"/>
  <c r="H33" i="1"/>
  <c r="H32" i="1"/>
  <c r="H31" i="1"/>
  <c r="H28" i="1"/>
  <c r="H27" i="1"/>
  <c r="H26" i="1"/>
  <c r="H25" i="1"/>
  <c r="H24" i="1"/>
  <c r="H21" i="1"/>
  <c r="H20" i="1"/>
  <c r="H19" i="1"/>
  <c r="H18" i="1"/>
  <c r="H17" i="1"/>
  <c r="H14" i="1"/>
  <c r="H13" i="1"/>
  <c r="H12" i="1"/>
  <c r="H11" i="1"/>
  <c r="H10" i="1"/>
  <c r="H9" i="1"/>
  <c r="H88" i="1" l="1"/>
  <c r="H22" i="1"/>
  <c r="H52" i="1"/>
  <c r="H29" i="1"/>
  <c r="H106" i="1"/>
  <c r="H115" i="1"/>
  <c r="H15" i="1"/>
  <c r="H42" i="1"/>
  <c r="H69" i="1"/>
  <c r="H38" i="1"/>
  <c r="H59" i="1"/>
  <c r="H116" i="1" l="1"/>
</calcChain>
</file>

<file path=xl/sharedStrings.xml><?xml version="1.0" encoding="utf-8"?>
<sst xmlns="http://schemas.openxmlformats.org/spreadsheetml/2006/main" count="474" uniqueCount="300">
  <si>
    <t>PREFEITURA DE CONCEIÇÃO DO CASTELO</t>
  </si>
  <si>
    <t>PROPONENTE:</t>
  </si>
  <si>
    <t>Prefeitura Municipal de Conceição do Castelo - ES</t>
  </si>
  <si>
    <t>BDI:</t>
  </si>
  <si>
    <t>OBRA:</t>
  </si>
  <si>
    <t xml:space="preserve">Quadra de Monforte Frio </t>
  </si>
  <si>
    <t>Leis Sociais:</t>
  </si>
  <si>
    <t>Data Base:</t>
  </si>
  <si>
    <t>SINAPI-DEZ/2019 / IOPES-SET/2019</t>
  </si>
  <si>
    <t>ITEM</t>
  </si>
  <si>
    <t>REFERÊNCIA</t>
  </si>
  <si>
    <t>DESCRIÇÃO</t>
  </si>
  <si>
    <t>UNID.</t>
  </si>
  <si>
    <t>QUANT.</t>
  </si>
  <si>
    <t>PREÇO ADOTADO</t>
  </si>
  <si>
    <t>PREÇO
TOTAL</t>
  </si>
  <si>
    <t>ORGÃO</t>
  </si>
  <si>
    <t>CÓDIGO</t>
  </si>
  <si>
    <t>SERVIÇOS PRELIMINARES</t>
  </si>
  <si>
    <t>01.01</t>
  </si>
  <si>
    <t>SINAPI</t>
  </si>
  <si>
    <t>74209/001</t>
  </si>
  <si>
    <t>Placa de obra em chapa de aco galvanizado</t>
  </si>
  <si>
    <t>m2</t>
  </si>
  <si>
    <t>01.02</t>
  </si>
  <si>
    <t>97622</t>
  </si>
  <si>
    <t>DEMOLIÇÃO DE ALVENARIA DE BLOCO FURADO, DE FORMA MANUAL, SEM REAPROVEITAMENTO. AF_12/2017</t>
  </si>
  <si>
    <t>m3</t>
  </si>
  <si>
    <t>01.03</t>
  </si>
  <si>
    <t>IOPES</t>
  </si>
  <si>
    <t>030101</t>
  </si>
  <si>
    <t>Escavação manual em material de 1a. categoria, até 1.50 m de profundidade</t>
  </si>
  <si>
    <t>01.04</t>
  </si>
  <si>
    <t>030210</t>
  </si>
  <si>
    <t>Aterro compactado utilizando compactador de placa vibratória com reaproveitamento do material</t>
  </si>
  <si>
    <t>01.05</t>
  </si>
  <si>
    <t>72900</t>
  </si>
  <si>
    <t>TRANSPORTE DE ENTULHO COM CAMINHAO BASCULANTE 6 M3, RODOVIA PAVIMENTADA, DMT 0,5 A 1,0 KM</t>
  </si>
  <si>
    <t>01.06</t>
  </si>
  <si>
    <t>97063</t>
  </si>
  <si>
    <t>MONTAGEM E DESMONTAGEM DE ANDAIME MODULAR FACHADEIRO, COM PISO METÁLICO, PARA EDIFICAÇÕES COM MÚLTIPLOS PAVIMENTOS (EXCLUSIVE ANDAIME E LIMPEZA). AF_11/2017</t>
  </si>
  <si>
    <t>Subtotal</t>
  </si>
  <si>
    <t>ESTRUTURA</t>
  </si>
  <si>
    <t>02.01</t>
  </si>
  <si>
    <t>040243</t>
  </si>
  <si>
    <t>Fornecimento, dobragem e colocação em fôrma, de armadura CA-50 A média, diâmetro de 6.3 a 10.0 mm</t>
  </si>
  <si>
    <t>kg</t>
  </si>
  <si>
    <t>02.02</t>
  </si>
  <si>
    <t>040246</t>
  </si>
  <si>
    <t>Fornecimento, dobragem e colocação em fôrma, de armadura CA-60 B fina, diâmetro de 4.0 a 7.0mm</t>
  </si>
  <si>
    <t>02.03</t>
  </si>
  <si>
    <t>040330</t>
  </si>
  <si>
    <t>Fornecimento e aplicação de concreto USINADO Fck=25 MPa - considerando BOMBEAMENTO (5% de perdas já incluído no custo) (6% de taxa p/concr.bombeavel)</t>
  </si>
  <si>
    <t>02.04</t>
  </si>
  <si>
    <t>040250</t>
  </si>
  <si>
    <t>Fôrma de tábua de madeira de 2.5x30.0cm, levando-se em conta utilização 3 vezes (incluindo o material, corte, montagem, escoramento e desforma)</t>
  </si>
  <si>
    <t>02.05</t>
  </si>
  <si>
    <t>040602</t>
  </si>
  <si>
    <t>Laje pré-fabricada treliçada, sobrecarga 300 Kg/m2, vão de 3.5m a 4.3m, capeamento 4cm, esp. 12cm, Fck= 150 Kg/cm2</t>
  </si>
  <si>
    <t>PAREDES E PAINÉIS</t>
  </si>
  <si>
    <t xml:space="preserve"> </t>
  </si>
  <si>
    <t>03.01</t>
  </si>
  <si>
    <t>73774/001</t>
  </si>
  <si>
    <t>Divisoria em marmorite espessura 35mm, chumbamento no piso e parede com argamassa de cimento e areia, polimento manual, exclusive ferragens</t>
  </si>
  <si>
    <t>03.02</t>
  </si>
  <si>
    <t>90000</t>
  </si>
  <si>
    <t>ARMAÇÃO DE VERGA E CONTRAVERGA DE ALVENARIA ESTRUTURAL; DIÂMETRO DE 10,0 MM. AF_01/2015</t>
  </si>
  <si>
    <t>m</t>
  </si>
  <si>
    <t>03.03</t>
  </si>
  <si>
    <t>87489</t>
  </si>
  <si>
    <t>Alvenaria de vedação de blocos cerâmicos furados na vertical de 9x19x39cm (espessura 9cm) de paredes com área líquida maior ou igual a 6m² com vãos e argamassa de assentamento com preparo em betoneira. af_06/2014fim</t>
  </si>
  <si>
    <t>03.04</t>
  </si>
  <si>
    <t>89453</t>
  </si>
  <si>
    <t>Alvenaria de blocos de concreto estrutural 14x19x39 cm, (espessura 14cm), fbk = 4,5 mpa, para paredes com área líquida menor que 6m², sem vãos, utilizando palheta. af_12/2014</t>
  </si>
  <si>
    <t>03.05</t>
  </si>
  <si>
    <t>84084</t>
  </si>
  <si>
    <t>Apicoamento manual de superficie de concreto</t>
  </si>
  <si>
    <t>ESQUADRIAS</t>
  </si>
  <si>
    <t>04.01</t>
  </si>
  <si>
    <t>91299</t>
  </si>
  <si>
    <t>PORTA DE MADEIRA, TIPO MEXICANA, MACIÇA (PESADA OU SUPERPESADA), 80X210CM, ESPESSURA DE 3,5CM, INCLUSO DOBRADIÇAS - FORNECIMENTO E INSTALAÇÃO. AF_08/2015</t>
  </si>
  <si>
    <t>un</t>
  </si>
  <si>
    <t>04.02</t>
  </si>
  <si>
    <t>FECHADURA DE EMBUTIR COM CILINDRO, EXTERNA, COMPLETA, ACABAMENTO PADRÃO POPULAR, INCLUSO EXECUÇÃO DE FURO - FORNECIMENTO E INSTALAÇÃO. AF_08/2015</t>
  </si>
  <si>
    <t>04.03</t>
  </si>
  <si>
    <t>071702</t>
  </si>
  <si>
    <t>Báscula para vidro em alumínio anodizado cor natural, linha 25, completa, com tranca, caixilho, alizar e contramarco, inclusive vidro</t>
  </si>
  <si>
    <t>04.05</t>
  </si>
  <si>
    <t>68054</t>
  </si>
  <si>
    <t>Portao de ferro em chapa galvanizada plana 14 gsg</t>
  </si>
  <si>
    <t>04.06</t>
  </si>
  <si>
    <t>210315</t>
  </si>
  <si>
    <t xml:space="preserve"> Barra de apoio de ferro galvanizado, diâm. 3 cm, comprimento de 80 cm, para sanitário deficientes, inclusive pintura</t>
  </si>
  <si>
    <t xml:space="preserve"> und</t>
  </si>
  <si>
    <t>04.07</t>
  </si>
  <si>
    <t>210301</t>
  </si>
  <si>
    <t>Guarda corpo de tubo de ferro galvanizado, diâm. 3" e 2", h=0.8 m inclusive pintura a óleo ou esmalte</t>
  </si>
  <si>
    <t>04.09</t>
  </si>
  <si>
    <t>74136/001</t>
  </si>
  <si>
    <t>Porta de aco de enrolar tipo grade, chapa 16</t>
  </si>
  <si>
    <t>COBERTURA</t>
  </si>
  <si>
    <t>05.01</t>
  </si>
  <si>
    <t>090103</t>
  </si>
  <si>
    <t>Estrutura de madeira de lei tipo Paraju ou equivalente para cobertura de telha de fibrocimento canalete 49/90, inclusive tratamento com cupinicida, exclusive telhas</t>
  </si>
  <si>
    <t>05.02</t>
  </si>
  <si>
    <t>94207</t>
  </si>
  <si>
    <t>TELHAMENTO COM TELHA ONDULADA DE FIBROCIMENTO E = 6 MM, COM RECOBRIMENTO LATERAL DE 1/4 DE ONDA PARA TELHADO COM INCLINAÇÃO MAIOR QUE 10°, COM ATÉ 2 ÁGUAS, INCLUSO IÇAMENTO. AF_07/2019</t>
  </si>
  <si>
    <t>TETOS E FORROS</t>
  </si>
  <si>
    <t>06.01</t>
  </si>
  <si>
    <t>110210</t>
  </si>
  <si>
    <t xml:space="preserve"> Forro PVC branco L = 20 cm, frisado, colocado</t>
  </si>
  <si>
    <t xml:space="preserve"> m2</t>
  </si>
  <si>
    <t>REVESTIMENTO DE PAREDE</t>
  </si>
  <si>
    <t>07.01</t>
  </si>
  <si>
    <t>87879</t>
  </si>
  <si>
    <t>Chapisco aplicado tanto em pilares e vigas de concreto como em alvenarias de paredes internas, com colher de pedreiro. argamassa traço 1:3 com preparo em betoneira 400l. af_06/2014</t>
  </si>
  <si>
    <t>07.02</t>
  </si>
  <si>
    <t>87899</t>
  </si>
  <si>
    <t>Chapisco aplicado tanto em pilares e vigas de concreto como em alvenaria de fachada com presença de vãos, com rolo para textura acrílica. argamassa traço 1:4 e emulsão polimérica (adesivo) com preparo manual. af_06/2014</t>
  </si>
  <si>
    <t>07.03</t>
  </si>
  <si>
    <t>87779</t>
  </si>
  <si>
    <t>Emboço ou massa única em argamassa traço 1:2:8, preparo mecânico com betoneira 400 l, aplicada manualmente em panos de fachada com presençade vãos, espessura de 35 mm. af_06/2014</t>
  </si>
  <si>
    <t>07.04</t>
  </si>
  <si>
    <t>87535</t>
  </si>
  <si>
    <t>Emboço, para recebimento de cerâmica, em argamassa traço 1:2:8, preparo mecânico com betoneira 400l, aplicado manualmente em faces internasde paredes de ambientes com área maior que 10m2, espessura de 20mm, com execução de taliscas. af_06/2014</t>
  </si>
  <si>
    <t>07.05</t>
  </si>
  <si>
    <t>87273</t>
  </si>
  <si>
    <t>Revestimento cerâmico para paredes internas com placas tipo grês ou semi-grês de dimensões 33x45 cm aplicadas em ambientes de área entre 5 m² e 10 m² na altura inteira das paredes. af_06/2014</t>
  </si>
  <si>
    <t>PISOS INTERNOS E EXTERNOS</t>
  </si>
  <si>
    <t>08.01</t>
  </si>
  <si>
    <t>87620</t>
  </si>
  <si>
    <t>Contrapiso em argamassa traço 1:4 (cimento e areia), preparo mecânicocom betoneira 400 l, aplicado em áreas secas menores que 10m2 sobre laje, aderido, espessura 2cm, acabamento não reforçado. af_06/2014</t>
  </si>
  <si>
    <t>08.02</t>
  </si>
  <si>
    <t>130112</t>
  </si>
  <si>
    <t>Lastro de concreto não estrutural, espessura de 6 cm</t>
  </si>
  <si>
    <t>08.03</t>
  </si>
  <si>
    <t>87257</t>
  </si>
  <si>
    <t>Revestimento cerâmico para piso com placas tipo grês de dimensões 60x60 cm aplicada em ambientes de área maior que 10 m2. af_06/2014</t>
  </si>
  <si>
    <t>08.04</t>
  </si>
  <si>
    <t>130202</t>
  </si>
  <si>
    <t>Piso cimentado e=1,5cm c/argamassa 1:3 cimento areia alisado colhersobre base existente.</t>
  </si>
  <si>
    <t>08.05</t>
  </si>
  <si>
    <t>130308</t>
  </si>
  <si>
    <t>Soleira de granito esp. 2 cm e largura de 15 cm</t>
  </si>
  <si>
    <t>APARELHOS HIDROSANITÁRIOS</t>
  </si>
  <si>
    <t>09.01</t>
  </si>
  <si>
    <t>86901</t>
  </si>
  <si>
    <t>Cuba de embutir oval em louça branca, 35 x 50cm ou equivalente - fornecimento e instalação. af_12/2013</t>
  </si>
  <si>
    <t>09.02</t>
  </si>
  <si>
    <t>86888</t>
  </si>
  <si>
    <t>Vaso sanitário sifonado com caixa acoplada louça branca - padrão médio- fornecimento e instalação. af_12/2013_p</t>
  </si>
  <si>
    <t>09.03</t>
  </si>
  <si>
    <t>86878</t>
  </si>
  <si>
    <t>Válvula em metal cromado tipo americana 3.1/2" x 1.1/2" para pia - fornecimento e instalação. af_12/2013</t>
  </si>
  <si>
    <t>09.04</t>
  </si>
  <si>
    <t>86912</t>
  </si>
  <si>
    <t>Torneira cromada longa, de parede, 1/2 ou 3/4, para pia de cozinha, umpadrão médio - fornecimento e instalação. af_12/2013</t>
  </si>
  <si>
    <t>09.05</t>
  </si>
  <si>
    <t>170220</t>
  </si>
  <si>
    <t xml:space="preserve"> Bancada de granito com espessura de 2 cm</t>
  </si>
  <si>
    <t>09.06</t>
  </si>
  <si>
    <t>170111</t>
  </si>
  <si>
    <t xml:space="preserve"> Papeleira de louça branca, 15x15cm, marcas de referência Deca, Celite ou Ideal Standard.</t>
  </si>
  <si>
    <t>09.07</t>
  </si>
  <si>
    <t>74234/001</t>
  </si>
  <si>
    <t>Mictorio sifonado de louca branca com pertences, com registro de pressao 1/2" com canopla cromada acabamento simples e conjunto para fixacao- fornecimento e instalacao</t>
  </si>
  <si>
    <t>09.08</t>
  </si>
  <si>
    <t>170131</t>
  </si>
  <si>
    <t xml:space="preserve"> Lavatório de louça branca com coluna suspensa - ref L51 + CS 1v, cor branca, inclusive sifão, válvula e engates cromados, exclusive torneira, para PNE</t>
  </si>
  <si>
    <t>INSTALAÇÕES ELÉTRICAS</t>
  </si>
  <si>
    <t>10.01</t>
  </si>
  <si>
    <t>150307</t>
  </si>
  <si>
    <t xml:space="preserve"> Quadro de distribuição de energia, de embutir, com 18 divisões modulares, com barramento</t>
  </si>
  <si>
    <t>und</t>
  </si>
  <si>
    <t>10.02</t>
  </si>
  <si>
    <t>74130/001</t>
  </si>
  <si>
    <t>Disjuntor termomagnetico monopolar padrao nema (americano) 10 a 30a 240v, fornecimento e instalacao</t>
  </si>
  <si>
    <t>10.03</t>
  </si>
  <si>
    <t>74130/003</t>
  </si>
  <si>
    <t>Disjuntor termomagnetico bipolar padrao nema (americano) 10 a 50a 240v, fornecimento e instalacao</t>
  </si>
  <si>
    <t>10.04</t>
  </si>
  <si>
    <t>151324</t>
  </si>
  <si>
    <t>Mini-Disjuntor bipolar 63 A, curva C - 5KA 220/127VCA (NBR IEC 60947-2), Ref. Siemens, GE, Schneider ou equivalente</t>
  </si>
  <si>
    <t>10.05</t>
  </si>
  <si>
    <t>151337</t>
  </si>
  <si>
    <t xml:space="preserve"> Dispositivo de proteção contra surto (DPS) bipolar, tensão nominal máxima 275VCA, corente de surto máxima 40KA.</t>
  </si>
  <si>
    <t>10.06</t>
  </si>
  <si>
    <t>91953</t>
  </si>
  <si>
    <t>INTERRUPTOR SIMPLES (1 MÓDULO), 10A/250V, INCLUINDO SUPORTE E PLACA FORNECIMENTO E INSTALAÇÃO. AF_12/2015</t>
  </si>
  <si>
    <t>10.07</t>
  </si>
  <si>
    <t>85049</t>
  </si>
  <si>
    <t>Interruptor simples 2 teclas com tomada conjugados - fornecimento e instalacao</t>
  </si>
  <si>
    <t>10.08</t>
  </si>
  <si>
    <t>83540</t>
  </si>
  <si>
    <t>Tomada de embutir 2p+t 10a/250v c/ placa - fornecimento e instalacao</t>
  </si>
  <si>
    <t>10.09</t>
  </si>
  <si>
    <t>83555</t>
  </si>
  <si>
    <t>Tomada dupla de embutir 2x2p+t 10a/250v c/ placa - fornecimento e instalacao</t>
  </si>
  <si>
    <t>10.10</t>
  </si>
  <si>
    <t>COMP.</t>
  </si>
  <si>
    <t>01</t>
  </si>
  <si>
    <t xml:space="preserve">Lampada LED 10W quadrada 21x21 embutir LUZ BRANCA (completa) </t>
  </si>
  <si>
    <t>10.11</t>
  </si>
  <si>
    <t>150628</t>
  </si>
  <si>
    <t>Caixa de embutir marca de referência Tigreflex, 4x2"</t>
  </si>
  <si>
    <t>10.12</t>
  </si>
  <si>
    <t>72933</t>
  </si>
  <si>
    <t>Eletroduto de pvc flexivel corrugado dn 16mm (1/2") fornecimento e instalacao</t>
  </si>
  <si>
    <t>10.13</t>
  </si>
  <si>
    <t>142201</t>
  </si>
  <si>
    <t xml:space="preserve"> Abertura e fechamento de rasgos em alvenaria, para passagem de tubulações, diâm. 1/2" a 1"</t>
  </si>
  <si>
    <t>10.14</t>
  </si>
  <si>
    <t>91926</t>
  </si>
  <si>
    <t>CABO DE COBRE FLEXÍVEL ISOLADO, 2,5 MM², ANTI-CHAMA 450/750 V, PARA CIRCUITOS TERMINAIS - FORNECIMENTO E INSTALAÇÃO. AF_12/2015</t>
  </si>
  <si>
    <t>10.15</t>
  </si>
  <si>
    <t>91928</t>
  </si>
  <si>
    <t>CABO DE COBRE FLEXÍVEL ISOLADO, 4 MM², ANTI-CHAMA 450/750 V, PARA CIRCUITOS TERMINAIS - FORNECIMENTO E INSTALAÇÃO. AF_12/2015</t>
  </si>
  <si>
    <t>10.16</t>
  </si>
  <si>
    <t>91930</t>
  </si>
  <si>
    <t>CABO DE COBRE FLEXÍVEL ISOLADO, 6 MM², ANTI-CHAMA 450/750 V, PARA CIRCUITOS TERMINAIS - FORNECIMENTO E INSTALAÇÃO. AF_12/2015</t>
  </si>
  <si>
    <t>10.17</t>
  </si>
  <si>
    <t>150610</t>
  </si>
  <si>
    <t xml:space="preserve"> Caixa de aterramento de concreto simples, nas dimensões de 30x30x25cm, com revest. int. em chapisco e reboco, tampa de concreto esp.5cm e lastro de brita esp. 5 cm, incl. haste 5/8"x2400mm</t>
  </si>
  <si>
    <t>INSTALAÇÕES HIDROSANITÁRIAS</t>
  </si>
  <si>
    <t>11.01</t>
  </si>
  <si>
    <t>170550</t>
  </si>
  <si>
    <t xml:space="preserve"> Reservatório de fibra de vidro 2000L, inclusive peça de apoio 6x16 cm, exclusive flanges e torneira de bóia</t>
  </si>
  <si>
    <t>11.02</t>
  </si>
  <si>
    <t>142119</t>
  </si>
  <si>
    <t>Torneira de bóia de PVC, diâm. 3/4" (20mm)</t>
  </si>
  <si>
    <t>n</t>
  </si>
  <si>
    <t>11.03</t>
  </si>
  <si>
    <t>74166/002</t>
  </si>
  <si>
    <t>Caixa de inspecao em anel de concreto pre moldado, com 950mm de alturatotal. aneis com esp=50mm, diam.=600mm. exclusive tampao e escavacao- fornecimento e instalacao</t>
  </si>
  <si>
    <t>11.04</t>
  </si>
  <si>
    <t>140701</t>
  </si>
  <si>
    <t xml:space="preserve"> Ponto de água fria (lavatório, tanque, pia de cozinha, etc...)</t>
  </si>
  <si>
    <t>pt</t>
  </si>
  <si>
    <t>11.05</t>
  </si>
  <si>
    <t>140705</t>
  </si>
  <si>
    <t xml:space="preserve"> Ponto para esgoto primário (vaso sanitário)</t>
  </si>
  <si>
    <t xml:space="preserve"> pt</t>
  </si>
  <si>
    <t>11.06</t>
  </si>
  <si>
    <t>140706</t>
  </si>
  <si>
    <t xml:space="preserve"> Ponto para esgoto secundário (pia, lavatório, mictório, tanque, bidê, etc...)</t>
  </si>
  <si>
    <t>11.07</t>
  </si>
  <si>
    <t>140707</t>
  </si>
  <si>
    <t xml:space="preserve"> Ponto para caixa sifonada, inclusive caixa sifonada pvc 150x150x50mm com grelha em pvc</t>
  </si>
  <si>
    <t>11.08</t>
  </si>
  <si>
    <t>140714</t>
  </si>
  <si>
    <t xml:space="preserve"> Ponto p/ válvula (mictório) inclusive válvula com acabamento marca de referência Pressmatic Docol, Mod. 17015106 e tubo de ligação p/mictório antivandalismo Pressmatic Mod. 00132606 marca de ref. Docol ou equivalente</t>
  </si>
  <si>
    <t>11.09</t>
  </si>
  <si>
    <t>141410</t>
  </si>
  <si>
    <t>Tubo de PVC rígido soldável marrom, diâm. 25mm (3/4"), inclusive conexões</t>
  </si>
  <si>
    <t>11.10</t>
  </si>
  <si>
    <t>94706</t>
  </si>
  <si>
    <t>ADAPTADOR COM FLANGE E ANEL DE VEDAÇÃO, PVC, SOLDÁVEL, DN 50 MM X 1 1/2 , INSTALADO EM RESERVAÇÃO DE ÁGUA DE EDIFICAÇÃO QUE POSSUA RESERVATÓRIO DE FIBRA/FIBROCIMENTO FORNECIMENTO E INSTALAÇÃO. AF_06/2016</t>
  </si>
  <si>
    <t>11.11</t>
  </si>
  <si>
    <t>94703</t>
  </si>
  <si>
    <t>ADAPTADOR COM FLANGE E ANEL DE VEDAÇÃO, PVC, SOLDÁVEL, DN 25 MM X 3/4, INSTALADO EM RESERVAÇÃO DE ÁGUA DE EDIFICAÇÃO QUE POSSUA RESERVATÓRIO DE FIBRA/FIBROCIMENTO FORNECIMENTO E INSTALAÇÃO. AF_06/2016</t>
  </si>
  <si>
    <t>11.12</t>
  </si>
  <si>
    <t>86883</t>
  </si>
  <si>
    <t>Sifão do tipo flexível em pvc 3/4" x 1.1/2" - fornecimento e instalação. af_12/2013</t>
  </si>
  <si>
    <t>11.13</t>
  </si>
  <si>
    <t>90694</t>
  </si>
  <si>
    <t>TUBO DE PVC PARA REDE COLETORA DE ESGOTO DE PAREDE MACIÇA, DN 100 MM, JUNTA ELÁSTICA, INSTALADO EM LOCAL COM NÍVEL BAIXO DE INTERFERÊNCIAS -FORNECIMENTO E ASSENTAMENTO. AF_06/2015</t>
  </si>
  <si>
    <t>11.14</t>
  </si>
  <si>
    <t>89986</t>
  </si>
  <si>
    <t>REGISTRO DE GAVETA BRUTO, LATÃO, ROSCÁVEL, 1/2", COM ACABAMENTO E CANOPLA CROMADOS. FORNECIDO E INSTALADO EM RAMAL DE ÁGUA. AF_12/2014</t>
  </si>
  <si>
    <t>11.15</t>
  </si>
  <si>
    <t>REGISTRO DE GAVETA BRUTO, LATÃO, ROSCÁVEL, 1/2", FORNECIDO E INSTALADO EM RAMAL DE ÁGUA. AF_12/2014</t>
  </si>
  <si>
    <t>11.16</t>
  </si>
  <si>
    <t>83671</t>
  </si>
  <si>
    <t>Tubo pvc dn 100 mm para drenagem - fornecimento e instalacao</t>
  </si>
  <si>
    <t>PINTURA</t>
  </si>
  <si>
    <t>12.01</t>
  </si>
  <si>
    <t>010218</t>
  </si>
  <si>
    <t>Remoção de pintura antiga a óleo ou esmalte</t>
  </si>
  <si>
    <t>12.02</t>
  </si>
  <si>
    <t>CPU06</t>
  </si>
  <si>
    <t>SERVIÇO: Lixamento de piso com rotalizadora abrasiva para aplicação de nova camada de tinta.</t>
  </si>
  <si>
    <t>m²</t>
  </si>
  <si>
    <t>12.03</t>
  </si>
  <si>
    <t>79516/001</t>
  </si>
  <si>
    <t>Remocao de pintura a oleo/esmalte sobre superficie metalica</t>
  </si>
  <si>
    <t>12.04</t>
  </si>
  <si>
    <t>88426</t>
  </si>
  <si>
    <t>Aplicação manual de pintura com tinta texturizada acrílica em panos cegos de fachada (sem presença de vãos) de edifícios de múltiplos pavimentos, duas cores. af_06/2014</t>
  </si>
  <si>
    <t>12.05</t>
  </si>
  <si>
    <t>190302</t>
  </si>
  <si>
    <t xml:space="preserve"> Pintura com tinta esmalte sintético, marcas de referência Suvinil, Coral ou Metalatex, inclusive fundo branco nivelador, em madeira, a duas demãos</t>
  </si>
  <si>
    <t>12.06</t>
  </si>
  <si>
    <t>73924/001</t>
  </si>
  <si>
    <t>PINTURA ESMALTE ALTO BRILHO, DUAS DEMAOS, SOBRE SUPERFICIE METALICA</t>
  </si>
  <si>
    <t>12.07</t>
  </si>
  <si>
    <t>190203</t>
  </si>
  <si>
    <t>Pintura com tinta acrílica, marcas de referência Suvinil, Coral ou Metalatex, inclusive selador acrílico, sobre concreto ou blocos de concreto, a três demãos</t>
  </si>
  <si>
    <t>Valor Total</t>
  </si>
  <si>
    <t>PROPOSTA DA EMPRESA</t>
  </si>
  <si>
    <t>PREÇO
UNTÁRIO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</si>
</sst>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416]mmmm/yyyy;@"/>
    <numFmt numFmtId="165" formatCode="00\ "/>
  </numFmts>
  <fonts count="6" x14ac:knownFonts="1">
    <font>
      <sz val="11"/>
      <color theme="1"/>
      <name val="Calibri"/>
      <family val="2"/>
      <scheme val="minor"/>
    </font>
    <font>
      <b/>
      <sz val="14"/>
      <color indexed="8"/>
      <name val="Arial"/>
      <family val="2"/>
    </font>
    <font>
      <sz val="12"/>
      <color indexed="8"/>
      <name val="Arial"/>
      <family val="2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</cellStyleXfs>
  <cellXfs count="131">
    <xf numFmtId="0" fontId="0" fillId="0" borderId="0" xfId="0"/>
    <xf numFmtId="0" fontId="2" fillId="0" borderId="0" xfId="0" applyNumberFormat="1" applyFont="1" applyAlignment="1" applyProtection="1">
      <alignment horizontal="center" vertical="center"/>
    </xf>
    <xf numFmtId="0" fontId="2" fillId="0" borderId="0" xfId="0" applyNumberFormat="1" applyFont="1" applyAlignment="1" applyProtection="1">
      <alignment vertical="center"/>
    </xf>
    <xf numFmtId="0" fontId="4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horizontal="center" vertical="center" wrapText="1"/>
    </xf>
    <xf numFmtId="49" fontId="5" fillId="2" borderId="4" xfId="0" applyNumberFormat="1" applyFont="1" applyFill="1" applyBorder="1" applyAlignment="1" applyProtection="1">
      <alignment horizontal="center" vertical="center" wrapText="1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43" fontId="5" fillId="2" borderId="1" xfId="1" applyFont="1" applyFill="1" applyBorder="1" applyAlignment="1" applyProtection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43" fontId="5" fillId="2" borderId="1" xfId="1" applyFont="1" applyFill="1" applyBorder="1" applyAlignment="1" applyProtection="1">
      <alignment horizontal="center" vertical="center"/>
    </xf>
    <xf numFmtId="44" fontId="5" fillId="2" borderId="5" xfId="2" applyFont="1" applyFill="1" applyBorder="1" applyAlignment="1" applyProtection="1">
      <alignment vertical="center"/>
    </xf>
    <xf numFmtId="0" fontId="5" fillId="0" borderId="0" xfId="0" applyNumberFormat="1" applyFont="1" applyFill="1" applyAlignment="1" applyProtection="1">
      <alignment vertical="center"/>
    </xf>
    <xf numFmtId="165" fontId="4" fillId="0" borderId="4" xfId="1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4" fontId="4" fillId="0" borderId="5" xfId="2" applyFont="1" applyBorder="1" applyAlignment="1" applyProtection="1">
      <alignment vertical="center"/>
    </xf>
    <xf numFmtId="165" fontId="5" fillId="2" borderId="4" xfId="1" applyNumberFormat="1" applyFont="1" applyFill="1" applyBorder="1" applyAlignment="1" applyProtection="1">
      <alignment horizontal="center" vertical="center"/>
    </xf>
    <xf numFmtId="165" fontId="2" fillId="2" borderId="4" xfId="1" applyNumberFormat="1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43" fontId="2" fillId="2" borderId="1" xfId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43" fontId="2" fillId="2" borderId="1" xfId="1" applyFont="1" applyFill="1" applyBorder="1" applyAlignment="1" applyProtection="1">
      <alignment horizontal="center" vertical="center"/>
    </xf>
    <xf numFmtId="44" fontId="2" fillId="2" borderId="5" xfId="2" applyFont="1" applyFill="1" applyBorder="1" applyAlignment="1" applyProtection="1">
      <alignment vertical="center"/>
    </xf>
    <xf numFmtId="43" fontId="2" fillId="0" borderId="0" xfId="1" applyFont="1" applyAlignment="1" applyProtection="1">
      <alignment horizontal="center" vertical="center"/>
    </xf>
    <xf numFmtId="165" fontId="2" fillId="2" borderId="1" xfId="1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Alignment="1" applyProtection="1">
      <alignment vertical="center"/>
    </xf>
    <xf numFmtId="0" fontId="2" fillId="0" borderId="0" xfId="0" applyNumberFormat="1" applyFont="1" applyFill="1" applyAlignment="1" applyProtection="1">
      <alignment vertical="center"/>
    </xf>
    <xf numFmtId="49" fontId="2" fillId="2" borderId="4" xfId="0" applyNumberFormat="1" applyFont="1" applyFill="1" applyBorder="1" applyAlignment="1" applyProtection="1">
      <alignment horizontal="center" vertical="center" wrapText="1"/>
    </xf>
    <xf numFmtId="44" fontId="2" fillId="0" borderId="5" xfId="2" applyFont="1" applyBorder="1" applyAlignment="1" applyProtection="1">
      <alignment vertical="center"/>
    </xf>
    <xf numFmtId="44" fontId="2" fillId="0" borderId="5" xfId="2" applyFont="1" applyFill="1" applyBorder="1" applyAlignment="1" applyProtection="1">
      <alignment vertical="center"/>
    </xf>
    <xf numFmtId="44" fontId="2" fillId="0" borderId="1" xfId="2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49" fontId="4" fillId="0" borderId="0" xfId="1" applyNumberFormat="1" applyFont="1" applyFill="1" applyBorder="1" applyAlignment="1" applyProtection="1">
      <alignment horizontal="center" vertical="center"/>
    </xf>
    <xf numFmtId="43" fontId="4" fillId="0" borderId="0" xfId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Border="1" applyAlignment="1" applyProtection="1">
      <alignment horizontal="center" vertical="center"/>
    </xf>
    <xf numFmtId="49" fontId="2" fillId="0" borderId="0" xfId="1" applyNumberFormat="1" applyFont="1" applyBorder="1" applyAlignment="1" applyProtection="1">
      <alignment horizontal="center" vertical="center"/>
    </xf>
    <xf numFmtId="43" fontId="2" fillId="0" borderId="0" xfId="1" applyFont="1" applyBorder="1" applyAlignment="1" applyProtection="1">
      <alignment horizontal="center" vertical="center"/>
    </xf>
    <xf numFmtId="0" fontId="2" fillId="0" borderId="0" xfId="0" applyNumberFormat="1" applyFont="1" applyBorder="1" applyAlignment="1" applyProtection="1">
      <alignment vertical="center"/>
    </xf>
    <xf numFmtId="49" fontId="2" fillId="0" borderId="0" xfId="1" applyNumberFormat="1" applyFont="1" applyAlignment="1" applyProtection="1">
      <alignment horizontal="center" vertical="center"/>
    </xf>
    <xf numFmtId="43" fontId="4" fillId="4" borderId="4" xfId="1" applyFont="1" applyFill="1" applyBorder="1" applyAlignment="1" applyProtection="1">
      <alignment horizontal="center" vertical="center" wrapText="1"/>
    </xf>
    <xf numFmtId="44" fontId="4" fillId="0" borderId="0" xfId="2" applyFont="1" applyFill="1" applyBorder="1" applyAlignment="1" applyProtection="1">
      <alignment vertical="center"/>
    </xf>
    <xf numFmtId="0" fontId="4" fillId="4" borderId="14" xfId="0" applyNumberFormat="1" applyFont="1" applyFill="1" applyBorder="1" applyAlignment="1" applyProtection="1">
      <alignment horizontal="center" vertical="center"/>
    </xf>
    <xf numFmtId="0" fontId="4" fillId="4" borderId="15" xfId="0" applyNumberFormat="1" applyFont="1" applyFill="1" applyBorder="1" applyAlignment="1" applyProtection="1">
      <alignment horizontal="center" vertical="center"/>
    </xf>
    <xf numFmtId="43" fontId="4" fillId="4" borderId="19" xfId="1" applyFont="1" applyFill="1" applyBorder="1" applyAlignment="1" applyProtection="1">
      <alignment horizontal="center" vertical="center" wrapText="1"/>
    </xf>
    <xf numFmtId="0" fontId="4" fillId="4" borderId="20" xfId="0" applyNumberFormat="1" applyFont="1" applyFill="1" applyBorder="1" applyAlignment="1" applyProtection="1">
      <alignment horizontal="center" vertical="center"/>
    </xf>
    <xf numFmtId="0" fontId="4" fillId="4" borderId="20" xfId="0" applyNumberFormat="1" applyFont="1" applyFill="1" applyBorder="1" applyAlignment="1" applyProtection="1">
      <alignment horizontal="center" vertical="center" wrapText="1"/>
    </xf>
    <xf numFmtId="43" fontId="4" fillId="4" borderId="20" xfId="1" applyFont="1" applyFill="1" applyBorder="1" applyAlignment="1" applyProtection="1">
      <alignment horizontal="center" vertical="center" wrapText="1"/>
    </xf>
    <xf numFmtId="43" fontId="4" fillId="4" borderId="21" xfId="1" applyFont="1" applyFill="1" applyBorder="1" applyAlignment="1" applyProtection="1">
      <alignment horizontal="center" vertical="center" wrapText="1"/>
    </xf>
    <xf numFmtId="0" fontId="4" fillId="3" borderId="16" xfId="0" applyNumberFormat="1" applyFont="1" applyFill="1" applyBorder="1" applyAlignment="1" applyProtection="1">
      <alignment horizontal="center" vertical="center"/>
    </xf>
    <xf numFmtId="0" fontId="4" fillId="3" borderId="22" xfId="0" applyNumberFormat="1" applyFont="1" applyFill="1" applyBorder="1" applyAlignment="1" applyProtection="1">
      <alignment horizontal="center" vertical="center"/>
    </xf>
    <xf numFmtId="49" fontId="4" fillId="3" borderId="22" xfId="1" applyNumberFormat="1" applyFont="1" applyFill="1" applyBorder="1" applyAlignment="1" applyProtection="1">
      <alignment horizontal="center" vertical="center"/>
    </xf>
    <xf numFmtId="0" fontId="4" fillId="3" borderId="22" xfId="0" applyNumberFormat="1" applyFont="1" applyFill="1" applyBorder="1" applyAlignment="1" applyProtection="1">
      <alignment vertical="center"/>
    </xf>
    <xf numFmtId="43" fontId="4" fillId="3" borderId="22" xfId="1" applyFont="1" applyFill="1" applyBorder="1" applyAlignment="1" applyProtection="1">
      <alignment horizontal="center" vertical="center"/>
    </xf>
    <xf numFmtId="0" fontId="4" fillId="3" borderId="22" xfId="0" applyNumberFormat="1" applyFont="1" applyFill="1" applyBorder="1" applyAlignment="1" applyProtection="1">
      <alignment horizontal="right" vertical="center"/>
    </xf>
    <xf numFmtId="44" fontId="4" fillId="3" borderId="17" xfId="2" applyFont="1" applyFill="1" applyBorder="1" applyAlignment="1" applyProtection="1">
      <alignment vertical="center"/>
    </xf>
    <xf numFmtId="44" fontId="5" fillId="0" borderId="5" xfId="2" applyFont="1" applyFill="1" applyBorder="1" applyAlignment="1" applyProtection="1">
      <alignment horizontal="center" vertical="center"/>
    </xf>
    <xf numFmtId="44" fontId="4" fillId="0" borderId="5" xfId="2" applyFont="1" applyBorder="1" applyAlignment="1" applyProtection="1">
      <alignment horizontal="center" vertical="center"/>
    </xf>
    <xf numFmtId="44" fontId="4" fillId="3" borderId="17" xfId="2" applyFont="1" applyFill="1" applyBorder="1" applyAlignment="1" applyProtection="1">
      <alignment horizontal="center" vertical="center"/>
    </xf>
    <xf numFmtId="44" fontId="2" fillId="0" borderId="0" xfId="2" applyFont="1" applyBorder="1" applyAlignment="1" applyProtection="1">
      <alignment horizontal="center" vertical="center"/>
    </xf>
    <xf numFmtId="44" fontId="2" fillId="0" borderId="0" xfId="2" applyFont="1" applyAlignment="1" applyProtection="1">
      <alignment horizontal="center" vertical="center"/>
    </xf>
    <xf numFmtId="44" fontId="2" fillId="0" borderId="4" xfId="2" applyFont="1" applyBorder="1" applyAlignment="1" applyProtection="1">
      <alignment horizontal="center" vertical="center"/>
    </xf>
    <xf numFmtId="44" fontId="4" fillId="3" borderId="16" xfId="2" applyFont="1" applyFill="1" applyBorder="1" applyAlignment="1" applyProtection="1">
      <alignment horizontal="center" vertical="center"/>
    </xf>
    <xf numFmtId="44" fontId="5" fillId="2" borderId="5" xfId="2" applyNumberFormat="1" applyFont="1" applyFill="1" applyBorder="1" applyAlignment="1" applyProtection="1">
      <alignment vertical="center"/>
    </xf>
    <xf numFmtId="44" fontId="5" fillId="2" borderId="1" xfId="2" applyFont="1" applyFill="1" applyBorder="1" applyAlignment="1" applyProtection="1">
      <alignment vertical="center"/>
    </xf>
    <xf numFmtId="44" fontId="2" fillId="2" borderId="1" xfId="2" applyFont="1" applyFill="1" applyBorder="1" applyAlignment="1" applyProtection="1">
      <alignment vertical="center"/>
    </xf>
    <xf numFmtId="0" fontId="1" fillId="0" borderId="0" xfId="0" applyNumberFormat="1" applyFont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10" fontId="4" fillId="2" borderId="1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10" fontId="4" fillId="2" borderId="1" xfId="0" applyNumberFormat="1" applyFont="1" applyFill="1" applyBorder="1" applyAlignment="1" applyProtection="1">
      <alignment horizontal="center" vertical="center"/>
      <protection locked="0"/>
    </xf>
    <xf numFmtId="10" fontId="4" fillId="2" borderId="1" xfId="3" applyNumberFormat="1" applyFont="1" applyFill="1" applyBorder="1" applyAlignment="1" applyProtection="1">
      <alignment horizontal="center" vertical="center"/>
      <protection locked="0"/>
    </xf>
    <xf numFmtId="0" fontId="4" fillId="2" borderId="12" xfId="1" applyNumberFormat="1" applyFont="1" applyFill="1" applyBorder="1" applyAlignment="1" applyProtection="1">
      <alignment horizontal="center" vertical="center"/>
      <protection locked="0"/>
    </xf>
    <xf numFmtId="0" fontId="4" fillId="2" borderId="18" xfId="1" applyNumberFormat="1" applyFont="1" applyFill="1" applyBorder="1" applyAlignment="1" applyProtection="1">
      <alignment horizontal="center" vertical="center"/>
      <protection locked="0"/>
    </xf>
    <xf numFmtId="164" fontId="4" fillId="2" borderId="12" xfId="1" applyNumberFormat="1" applyFont="1" applyFill="1" applyBorder="1" applyAlignment="1" applyProtection="1">
      <alignment horizontal="center" vertical="center" wrapText="1"/>
      <protection locked="0"/>
    </xf>
    <xf numFmtId="164" fontId="4" fillId="2" borderId="13" xfId="1" applyNumberFormat="1" applyFont="1" applyFill="1" applyBorder="1" applyAlignment="1" applyProtection="1">
      <alignment horizontal="center" vertical="center" wrapText="1"/>
      <protection locked="0"/>
    </xf>
    <xf numFmtId="44" fontId="5" fillId="0" borderId="4" xfId="2" applyFont="1" applyFill="1" applyBorder="1" applyAlignment="1" applyProtection="1">
      <alignment horizontal="center" vertical="center"/>
      <protection locked="0"/>
    </xf>
    <xf numFmtId="44" fontId="4" fillId="0" borderId="4" xfId="2" applyFont="1" applyBorder="1" applyAlignment="1" applyProtection="1">
      <alignment horizontal="center" vertical="center"/>
      <protection locked="0"/>
    </xf>
    <xf numFmtId="44" fontId="2" fillId="0" borderId="4" xfId="2" applyFont="1" applyBorder="1" applyAlignment="1" applyProtection="1">
      <alignment horizontal="center" vertical="center"/>
      <protection locked="0"/>
    </xf>
    <xf numFmtId="44" fontId="5" fillId="0" borderId="4" xfId="2" applyFont="1" applyBorder="1" applyAlignment="1" applyProtection="1">
      <alignment horizontal="center" vertical="center"/>
      <protection locked="0"/>
    </xf>
    <xf numFmtId="44" fontId="2" fillId="0" borderId="4" xfId="2" applyFont="1" applyFill="1" applyBorder="1" applyAlignment="1" applyProtection="1">
      <alignment horizontal="center" vertical="center"/>
      <protection locked="0"/>
    </xf>
    <xf numFmtId="0" fontId="2" fillId="0" borderId="0" xfId="0" applyNumberFormat="1" applyFont="1" applyBorder="1" applyAlignment="1" applyProtection="1">
      <alignment horizontal="center" vertical="center"/>
      <protection locked="0"/>
    </xf>
    <xf numFmtId="49" fontId="4" fillId="3" borderId="2" xfId="0" applyNumberFormat="1" applyFont="1" applyFill="1" applyBorder="1" applyAlignment="1" applyProtection="1">
      <alignment horizontal="center" vertical="center" wrapText="1"/>
    </xf>
    <xf numFmtId="0" fontId="4" fillId="4" borderId="11" xfId="0" applyNumberFormat="1" applyFont="1" applyFill="1" applyBorder="1" applyAlignment="1" applyProtection="1">
      <alignment horizontal="center" vertical="center" wrapText="1"/>
    </xf>
    <xf numFmtId="43" fontId="4" fillId="4" borderId="11" xfId="1" applyFont="1" applyFill="1" applyBorder="1" applyAlignment="1" applyProtection="1">
      <alignment horizontal="center" vertical="center" wrapText="1"/>
    </xf>
    <xf numFmtId="43" fontId="4" fillId="4" borderId="23" xfId="1" applyFont="1" applyFill="1" applyBorder="1" applyAlignment="1" applyProtection="1">
      <alignment horizontal="center" vertical="center" wrapText="1"/>
    </xf>
    <xf numFmtId="44" fontId="4" fillId="4" borderId="10" xfId="2" applyFont="1" applyFill="1" applyBorder="1" applyAlignment="1" applyProtection="1">
      <alignment horizontal="center" vertical="center" wrapText="1"/>
    </xf>
    <xf numFmtId="44" fontId="4" fillId="4" borderId="24" xfId="2" applyFont="1" applyFill="1" applyBorder="1" applyAlignment="1" applyProtection="1">
      <alignment horizontal="center" vertical="center" wrapText="1"/>
    </xf>
    <xf numFmtId="43" fontId="5" fillId="2" borderId="25" xfId="1" applyFont="1" applyFill="1" applyBorder="1" applyAlignment="1" applyProtection="1">
      <alignment horizontal="left" vertical="center" wrapText="1"/>
    </xf>
    <xf numFmtId="0" fontId="5" fillId="2" borderId="25" xfId="0" applyNumberFormat="1" applyFont="1" applyFill="1" applyBorder="1" applyAlignment="1" applyProtection="1">
      <alignment horizontal="center" vertical="center" wrapText="1"/>
    </xf>
    <xf numFmtId="43" fontId="5" fillId="2" borderId="25" xfId="1" applyFont="1" applyFill="1" applyBorder="1" applyAlignment="1" applyProtection="1">
      <alignment horizontal="center" vertical="center"/>
    </xf>
    <xf numFmtId="44" fontId="5" fillId="2" borderId="25" xfId="2" applyFont="1" applyFill="1" applyBorder="1" applyAlignment="1" applyProtection="1">
      <alignment vertical="center"/>
    </xf>
    <xf numFmtId="44" fontId="5" fillId="2" borderId="7" xfId="2" applyFont="1" applyFill="1" applyBorder="1" applyAlignment="1" applyProtection="1">
      <alignment vertical="center"/>
    </xf>
    <xf numFmtId="44" fontId="5" fillId="0" borderId="26" xfId="2" applyFont="1" applyFill="1" applyBorder="1" applyAlignment="1" applyProtection="1">
      <alignment horizontal="center" vertical="center"/>
      <protection locked="0"/>
    </xf>
    <xf numFmtId="44" fontId="5" fillId="0" borderId="7" xfId="2" applyFont="1" applyFill="1" applyBorder="1" applyAlignment="1" applyProtection="1">
      <alignment horizontal="center" vertical="center"/>
    </xf>
    <xf numFmtId="0" fontId="4" fillId="3" borderId="8" xfId="0" applyNumberFormat="1" applyFont="1" applyFill="1" applyBorder="1" applyAlignment="1" applyProtection="1">
      <alignment horizontal="center" vertical="center" wrapText="1"/>
    </xf>
    <xf numFmtId="43" fontId="4" fillId="3" borderId="8" xfId="1" applyFont="1" applyFill="1" applyBorder="1" applyAlignment="1" applyProtection="1">
      <alignment horizontal="center" vertical="center"/>
    </xf>
    <xf numFmtId="43" fontId="4" fillId="3" borderId="8" xfId="1" applyFont="1" applyFill="1" applyBorder="1" applyAlignment="1" applyProtection="1">
      <alignment vertical="center"/>
    </xf>
    <xf numFmtId="44" fontId="4" fillId="3" borderId="8" xfId="2" applyFont="1" applyFill="1" applyBorder="1" applyAlignment="1" applyProtection="1">
      <alignment horizontal="center" vertical="center"/>
    </xf>
    <xf numFmtId="44" fontId="4" fillId="3" borderId="3" xfId="2" applyFont="1" applyFill="1" applyBorder="1" applyAlignment="1" applyProtection="1">
      <alignment horizontal="center" vertical="center"/>
    </xf>
    <xf numFmtId="165" fontId="4" fillId="3" borderId="9" xfId="1" applyNumberFormat="1" applyFont="1" applyFill="1" applyBorder="1" applyAlignment="1" applyProtection="1">
      <alignment horizontal="center" vertical="center"/>
    </xf>
    <xf numFmtId="49" fontId="4" fillId="4" borderId="11" xfId="0" applyNumberFormat="1" applyFont="1" applyFill="1" applyBorder="1" applyAlignment="1" applyProtection="1">
      <alignment horizontal="center" vertical="center" wrapText="1"/>
    </xf>
    <xf numFmtId="49" fontId="5" fillId="2" borderId="25" xfId="0" applyNumberFormat="1" applyFont="1" applyFill="1" applyBorder="1" applyAlignment="1" applyProtection="1">
      <alignment horizontal="center" vertical="center" wrapText="1"/>
    </xf>
    <xf numFmtId="49" fontId="4" fillId="3" borderId="8" xfId="0" applyNumberFormat="1" applyFont="1" applyFill="1" applyBorder="1" applyAlignment="1" applyProtection="1">
      <alignment horizontal="center" vertical="center" wrapText="1"/>
    </xf>
    <xf numFmtId="43" fontId="4" fillId="3" borderId="8" xfId="1" applyFont="1" applyFill="1" applyBorder="1" applyAlignment="1" applyProtection="1">
      <alignment horizontal="left" vertical="center" wrapText="1"/>
    </xf>
    <xf numFmtId="49" fontId="4" fillId="0" borderId="11" xfId="0" applyNumberFormat="1" applyFont="1" applyFill="1" applyBorder="1" applyAlignment="1" applyProtection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left" vertical="center" wrapText="1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43" fontId="4" fillId="0" borderId="11" xfId="1" applyFont="1" applyFill="1" applyBorder="1" applyAlignment="1" applyProtection="1">
      <alignment horizontal="center" vertical="center"/>
    </xf>
    <xf numFmtId="44" fontId="4" fillId="0" borderId="11" xfId="2" applyFont="1" applyFill="1" applyBorder="1" applyAlignment="1" applyProtection="1">
      <alignment vertical="center"/>
    </xf>
    <xf numFmtId="44" fontId="4" fillId="0" borderId="6" xfId="2" applyFont="1" applyBorder="1" applyAlignment="1" applyProtection="1">
      <alignment vertical="center"/>
    </xf>
    <xf numFmtId="44" fontId="4" fillId="0" borderId="10" xfId="2" applyFont="1" applyBorder="1" applyAlignment="1" applyProtection="1">
      <alignment horizontal="center" vertical="center"/>
    </xf>
    <xf numFmtId="44" fontId="4" fillId="0" borderId="6" xfId="2" applyFont="1" applyBorder="1" applyAlignment="1" applyProtection="1">
      <alignment horizontal="center" vertical="center"/>
    </xf>
    <xf numFmtId="44" fontId="4" fillId="0" borderId="26" xfId="2" applyFont="1" applyBorder="1" applyAlignment="1" applyProtection="1">
      <alignment horizontal="center" vertical="center"/>
      <protection locked="0"/>
    </xf>
    <xf numFmtId="44" fontId="4" fillId="3" borderId="8" xfId="2" applyFont="1" applyFill="1" applyBorder="1" applyAlignment="1" applyProtection="1">
      <alignment vertical="center"/>
    </xf>
    <xf numFmtId="49" fontId="2" fillId="2" borderId="25" xfId="0" applyNumberFormat="1" applyFont="1" applyFill="1" applyBorder="1" applyAlignment="1" applyProtection="1">
      <alignment horizontal="center" vertical="center" wrapText="1"/>
    </xf>
    <xf numFmtId="43" fontId="2" fillId="2" borderId="25" xfId="1" applyFont="1" applyFill="1" applyBorder="1" applyAlignment="1" applyProtection="1">
      <alignment horizontal="left" vertical="center" wrapText="1"/>
    </xf>
    <xf numFmtId="0" fontId="2" fillId="2" borderId="25" xfId="0" applyNumberFormat="1" applyFont="1" applyFill="1" applyBorder="1" applyAlignment="1" applyProtection="1">
      <alignment horizontal="center" vertical="center" wrapText="1"/>
    </xf>
    <xf numFmtId="43" fontId="2" fillId="2" borderId="25" xfId="1" applyFont="1" applyFill="1" applyBorder="1" applyAlignment="1" applyProtection="1">
      <alignment horizontal="center" vertical="center"/>
    </xf>
    <xf numFmtId="44" fontId="2" fillId="2" borderId="25" xfId="2" applyFont="1" applyFill="1" applyBorder="1" applyAlignment="1" applyProtection="1">
      <alignment vertical="center"/>
    </xf>
    <xf numFmtId="44" fontId="2" fillId="2" borderId="7" xfId="2" applyFont="1" applyFill="1" applyBorder="1" applyAlignment="1" applyProtection="1">
      <alignment vertical="center"/>
    </xf>
    <xf numFmtId="44" fontId="2" fillId="0" borderId="11" xfId="2" applyFont="1" applyFill="1" applyBorder="1" applyAlignment="1" applyProtection="1">
      <alignment horizontal="center" vertical="center" wrapText="1"/>
    </xf>
    <xf numFmtId="44" fontId="2" fillId="0" borderId="26" xfId="2" applyFont="1" applyBorder="1" applyAlignment="1" applyProtection="1">
      <alignment horizontal="center" vertical="center"/>
      <protection locked="0"/>
    </xf>
    <xf numFmtId="44" fontId="2" fillId="0" borderId="10" xfId="2" applyFont="1" applyBorder="1" applyAlignment="1" applyProtection="1">
      <alignment horizontal="center" vertical="center"/>
    </xf>
    <xf numFmtId="44" fontId="2" fillId="0" borderId="26" xfId="2" applyFont="1" applyFill="1" applyBorder="1" applyAlignment="1" applyProtection="1">
      <alignment horizontal="center" vertical="center"/>
      <protection locked="0"/>
    </xf>
    <xf numFmtId="44" fontId="2" fillId="0" borderId="7" xfId="2" applyFont="1" applyBorder="1" applyAlignment="1" applyProtection="1">
      <alignment vertical="center"/>
    </xf>
    <xf numFmtId="0" fontId="2" fillId="2" borderId="27" xfId="0" applyNumberFormat="1" applyFont="1" applyFill="1" applyBorder="1" applyAlignment="1" applyProtection="1">
      <alignment horizontal="center" vertical="center"/>
      <protection locked="0"/>
    </xf>
    <xf numFmtId="0" fontId="2" fillId="2" borderId="28" xfId="0" applyNumberFormat="1" applyFont="1" applyFill="1" applyBorder="1" applyAlignment="1" applyProtection="1">
      <alignment horizontal="center" vertical="center"/>
      <protection locked="0"/>
    </xf>
    <xf numFmtId="0" fontId="2" fillId="2" borderId="29" xfId="0" applyNumberFormat="1" applyFont="1" applyFill="1" applyBorder="1" applyAlignment="1" applyProtection="1">
      <alignment horizontal="center" vertical="center"/>
      <protection locked="0"/>
    </xf>
  </cellXfs>
  <cellStyles count="5">
    <cellStyle name="Excel Built-in Normal_Compara_SINAPI_07_jul_13" xfId="4"/>
    <cellStyle name="Moeda" xfId="2" builtinId="4"/>
    <cellStyle name="Normal" xfId="0" builtinId="0"/>
    <cellStyle name="Porcentagem" xfId="3" builtinId="5"/>
    <cellStyle name="Vírgula" xfId="1" builtinId="3"/>
  </cellStyles>
  <dxfs count="16">
    <dxf>
      <font>
        <color rgb="FF9C0006"/>
      </font>
      <fill>
        <patternFill>
          <bgColor rgb="FFFFC7CE"/>
        </patternFill>
      </fill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59952</xdr:colOff>
      <xdr:row>0</xdr:row>
      <xdr:rowOff>48745</xdr:rowOff>
    </xdr:from>
    <xdr:to>
      <xdr:col>2</xdr:col>
      <xdr:colOff>24093</xdr:colOff>
      <xdr:row>1</xdr:row>
      <xdr:rowOff>648820</xdr:rowOff>
    </xdr:to>
    <xdr:pic>
      <xdr:nvPicPr>
        <xdr:cNvPr id="2" name="Imagem 4" descr="brasão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6856"/>
        <a:stretch>
          <a:fillRect/>
        </a:stretch>
      </xdr:blipFill>
      <xdr:spPr bwMode="auto">
        <a:xfrm>
          <a:off x="59952" y="48745"/>
          <a:ext cx="1320053" cy="8017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2%20EXECU&#199;&#195;O%20DE%20OBRAS/UMEF%20EDSON%20ALTOE/%23LICITA&#199;&#195;O/OR&#199;AMENTO%20EDSON%20ALTOE%20rev0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  <sheetName val="CPU01"/>
      <sheetName val="CPU02"/>
      <sheetName val="CPU03"/>
      <sheetName val="CRONOGRAMA"/>
      <sheetName val="BDI"/>
      <sheetName val="ACERV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javascript:OpenWindow('tabela_serv_composicao.jsp?pk_servtabela=187943.0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8"/>
  </sheetPr>
  <dimension ref="A1:J119"/>
  <sheetViews>
    <sheetView tabSelected="1" view="pageBreakPreview" topLeftCell="A7" zoomScale="85" zoomScaleNormal="100" zoomScaleSheetLayoutView="85" workbookViewId="0">
      <selection activeCell="I11" sqref="I11"/>
    </sheetView>
  </sheetViews>
  <sheetFormatPr defaultRowHeight="15" x14ac:dyDescent="0.25"/>
  <cols>
    <col min="1" max="1" width="10.28515625" style="1" customWidth="1"/>
    <col min="2" max="2" width="10" style="1" bestFit="1" customWidth="1"/>
    <col min="3" max="3" width="16.140625" style="41" bestFit="1" customWidth="1"/>
    <col min="4" max="4" width="73.28515625" style="2" customWidth="1"/>
    <col min="5" max="5" width="8.140625" style="24" bestFit="1" customWidth="1"/>
    <col min="6" max="6" width="12.28515625" style="1" bestFit="1" customWidth="1"/>
    <col min="7" max="7" width="17.5703125" style="2" customWidth="1"/>
    <col min="8" max="8" width="19" style="2" bestFit="1" customWidth="1"/>
    <col min="9" max="10" width="17.5703125" style="62" customWidth="1"/>
    <col min="11" max="11" width="23.7109375" style="2" customWidth="1"/>
    <col min="12" max="16384" width="9.140625" style="2"/>
  </cols>
  <sheetData>
    <row r="1" spans="1:10" ht="15.75" customHeight="1" x14ac:dyDescent="0.25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</row>
    <row r="2" spans="1:10" ht="53.25" customHeight="1" x14ac:dyDescent="0.25">
      <c r="A2" s="68"/>
      <c r="B2" s="68"/>
      <c r="C2" s="68"/>
      <c r="D2" s="68"/>
      <c r="E2" s="68"/>
      <c r="F2" s="68"/>
      <c r="G2" s="68"/>
      <c r="H2" s="68"/>
      <c r="I2" s="68"/>
      <c r="J2" s="68"/>
    </row>
    <row r="3" spans="1:10" s="3" customFormat="1" ht="19.5" customHeight="1" x14ac:dyDescent="0.25">
      <c r="A3" s="69" t="s">
        <v>1</v>
      </c>
      <c r="B3" s="69"/>
      <c r="C3" s="70" t="s">
        <v>2</v>
      </c>
      <c r="D3" s="70"/>
      <c r="E3" s="70"/>
      <c r="F3" s="70"/>
      <c r="G3" s="71" t="s">
        <v>3</v>
      </c>
      <c r="H3" s="72">
        <v>0.25219999999999998</v>
      </c>
      <c r="I3" s="72"/>
      <c r="J3" s="72"/>
    </row>
    <row r="4" spans="1:10" s="3" customFormat="1" ht="18" customHeight="1" x14ac:dyDescent="0.25">
      <c r="A4" s="69" t="s">
        <v>4</v>
      </c>
      <c r="B4" s="69"/>
      <c r="C4" s="70" t="s">
        <v>5</v>
      </c>
      <c r="D4" s="70"/>
      <c r="E4" s="70"/>
      <c r="F4" s="70"/>
      <c r="G4" s="71" t="s">
        <v>6</v>
      </c>
      <c r="H4" s="73">
        <v>0.90429999999999999</v>
      </c>
      <c r="I4" s="73"/>
      <c r="J4" s="73"/>
    </row>
    <row r="5" spans="1:10" s="3" customFormat="1" ht="31.5" customHeight="1" thickBot="1" x14ac:dyDescent="0.3">
      <c r="A5" s="128"/>
      <c r="B5" s="129"/>
      <c r="C5" s="129"/>
      <c r="D5" s="130"/>
      <c r="E5" s="74" t="s">
        <v>7</v>
      </c>
      <c r="F5" s="75"/>
      <c r="G5" s="76" t="s">
        <v>8</v>
      </c>
      <c r="H5" s="77"/>
      <c r="I5" s="77"/>
      <c r="J5" s="77"/>
    </row>
    <row r="6" spans="1:10" s="3" customFormat="1" ht="15.75" customHeight="1" x14ac:dyDescent="0.25">
      <c r="A6" s="46" t="s">
        <v>9</v>
      </c>
      <c r="B6" s="47" t="s">
        <v>10</v>
      </c>
      <c r="C6" s="47"/>
      <c r="D6" s="48" t="s">
        <v>11</v>
      </c>
      <c r="E6" s="49" t="s">
        <v>12</v>
      </c>
      <c r="F6" s="49" t="s">
        <v>13</v>
      </c>
      <c r="G6" s="49" t="s">
        <v>14</v>
      </c>
      <c r="H6" s="50" t="s">
        <v>15</v>
      </c>
      <c r="I6" s="44" t="s">
        <v>298</v>
      </c>
      <c r="J6" s="45"/>
    </row>
    <row r="7" spans="1:10" s="4" customFormat="1" ht="31.5" x14ac:dyDescent="0.25">
      <c r="A7" s="42"/>
      <c r="B7" s="103" t="s">
        <v>16</v>
      </c>
      <c r="C7" s="103" t="s">
        <v>17</v>
      </c>
      <c r="D7" s="85"/>
      <c r="E7" s="86"/>
      <c r="F7" s="86"/>
      <c r="G7" s="86"/>
      <c r="H7" s="87"/>
      <c r="I7" s="88" t="s">
        <v>299</v>
      </c>
      <c r="J7" s="89" t="s">
        <v>15</v>
      </c>
    </row>
    <row r="8" spans="1:10" s="3" customFormat="1" ht="15.75" x14ac:dyDescent="0.25">
      <c r="A8" s="102">
        <v>1</v>
      </c>
      <c r="B8" s="84"/>
      <c r="C8" s="105"/>
      <c r="D8" s="106" t="s">
        <v>18</v>
      </c>
      <c r="E8" s="97"/>
      <c r="F8" s="98"/>
      <c r="G8" s="99"/>
      <c r="H8" s="99"/>
      <c r="I8" s="100"/>
      <c r="J8" s="101"/>
    </row>
    <row r="9" spans="1:10" s="11" customFormat="1" x14ac:dyDescent="0.25">
      <c r="A9" s="5" t="s">
        <v>19</v>
      </c>
      <c r="B9" s="104" t="s">
        <v>20</v>
      </c>
      <c r="C9" s="104" t="s">
        <v>21</v>
      </c>
      <c r="D9" s="90" t="s">
        <v>22</v>
      </c>
      <c r="E9" s="91" t="s">
        <v>23</v>
      </c>
      <c r="F9" s="92">
        <v>3</v>
      </c>
      <c r="G9" s="93">
        <v>269.7</v>
      </c>
      <c r="H9" s="94">
        <f t="shared" ref="H9:H14" si="0">ROUND(G9,2)*ROUND(F9,2)</f>
        <v>809.09999999999991</v>
      </c>
      <c r="I9" s="95"/>
      <c r="J9" s="96">
        <f>IF(I9&gt;G9,"NÃO ATENDE",ROUND(I9*F9,2))</f>
        <v>0</v>
      </c>
    </row>
    <row r="10" spans="1:10" s="11" customFormat="1" ht="30" x14ac:dyDescent="0.25">
      <c r="A10" s="5" t="s">
        <v>24</v>
      </c>
      <c r="B10" s="6" t="s">
        <v>20</v>
      </c>
      <c r="C10" s="6" t="s">
        <v>25</v>
      </c>
      <c r="D10" s="7" t="s">
        <v>26</v>
      </c>
      <c r="E10" s="8" t="s">
        <v>27</v>
      </c>
      <c r="F10" s="9">
        <v>21.99315</v>
      </c>
      <c r="G10" s="66">
        <v>37.79</v>
      </c>
      <c r="H10" s="65">
        <f t="shared" si="0"/>
        <v>831.00209999999993</v>
      </c>
      <c r="I10" s="78"/>
      <c r="J10" s="58">
        <f t="shared" ref="J10:J14" si="1">IF(I10&gt;G10,"NÃO ATENDE",ROUND(I10*F10,2))</f>
        <v>0</v>
      </c>
    </row>
    <row r="11" spans="1:10" s="11" customFormat="1" ht="30" x14ac:dyDescent="0.25">
      <c r="A11" s="5" t="s">
        <v>28</v>
      </c>
      <c r="B11" s="6" t="s">
        <v>29</v>
      </c>
      <c r="C11" s="6" t="s">
        <v>30</v>
      </c>
      <c r="D11" s="7" t="s">
        <v>31</v>
      </c>
      <c r="E11" s="8" t="s">
        <v>27</v>
      </c>
      <c r="F11" s="9">
        <v>11.269999999999998</v>
      </c>
      <c r="G11" s="66">
        <v>47.99</v>
      </c>
      <c r="H11" s="10">
        <f t="shared" si="0"/>
        <v>540.84730000000002</v>
      </c>
      <c r="I11" s="78"/>
      <c r="J11" s="58">
        <f t="shared" si="1"/>
        <v>0</v>
      </c>
    </row>
    <row r="12" spans="1:10" s="11" customFormat="1" ht="30" x14ac:dyDescent="0.25">
      <c r="A12" s="5" t="s">
        <v>32</v>
      </c>
      <c r="B12" s="6" t="s">
        <v>29</v>
      </c>
      <c r="C12" s="6" t="s">
        <v>33</v>
      </c>
      <c r="D12" s="7" t="s">
        <v>34</v>
      </c>
      <c r="E12" s="8" t="s">
        <v>27</v>
      </c>
      <c r="F12" s="9">
        <v>13.232624999999999</v>
      </c>
      <c r="G12" s="66">
        <v>26.09</v>
      </c>
      <c r="H12" s="10">
        <f t="shared" si="0"/>
        <v>345.17070000000001</v>
      </c>
      <c r="I12" s="78"/>
      <c r="J12" s="58">
        <f t="shared" si="1"/>
        <v>0</v>
      </c>
    </row>
    <row r="13" spans="1:10" s="11" customFormat="1" ht="33" customHeight="1" x14ac:dyDescent="0.25">
      <c r="A13" s="5" t="s">
        <v>35</v>
      </c>
      <c r="B13" s="6" t="s">
        <v>20</v>
      </c>
      <c r="C13" s="6" t="s">
        <v>36</v>
      </c>
      <c r="D13" s="7" t="s">
        <v>37</v>
      </c>
      <c r="E13" s="8" t="s">
        <v>27</v>
      </c>
      <c r="F13" s="9">
        <v>32.805</v>
      </c>
      <c r="G13" s="66">
        <v>4.3099999999999996</v>
      </c>
      <c r="H13" s="10">
        <f t="shared" si="0"/>
        <v>141.4111</v>
      </c>
      <c r="I13" s="78"/>
      <c r="J13" s="58">
        <f t="shared" si="1"/>
        <v>0</v>
      </c>
    </row>
    <row r="14" spans="1:10" s="11" customFormat="1" ht="60" x14ac:dyDescent="0.25">
      <c r="A14" s="5" t="s">
        <v>38</v>
      </c>
      <c r="B14" s="6" t="s">
        <v>20</v>
      </c>
      <c r="C14" s="6" t="s">
        <v>39</v>
      </c>
      <c r="D14" s="7" t="s">
        <v>40</v>
      </c>
      <c r="E14" s="8" t="s">
        <v>23</v>
      </c>
      <c r="F14" s="9">
        <v>461.95379999999989</v>
      </c>
      <c r="G14" s="66">
        <v>8.6199999999999992</v>
      </c>
      <c r="H14" s="10">
        <f t="shared" si="0"/>
        <v>3982.0089999999996</v>
      </c>
      <c r="I14" s="78"/>
      <c r="J14" s="58">
        <f t="shared" si="1"/>
        <v>0</v>
      </c>
    </row>
    <row r="15" spans="1:10" s="3" customFormat="1" ht="15.75" customHeight="1" x14ac:dyDescent="0.25">
      <c r="A15" s="12"/>
      <c r="B15" s="107"/>
      <c r="C15" s="107"/>
      <c r="D15" s="108" t="s">
        <v>41</v>
      </c>
      <c r="E15" s="109"/>
      <c r="F15" s="110"/>
      <c r="G15" s="111"/>
      <c r="H15" s="112">
        <f>SUBTOTAL(9,H9:H14)</f>
        <v>6649.5401999999995</v>
      </c>
      <c r="I15" s="113"/>
      <c r="J15" s="114">
        <f>SUM(J9:J14)</f>
        <v>0</v>
      </c>
    </row>
    <row r="16" spans="1:10" s="3" customFormat="1" ht="15.75" x14ac:dyDescent="0.25">
      <c r="A16" s="102">
        <v>2</v>
      </c>
      <c r="B16" s="84"/>
      <c r="C16" s="105"/>
      <c r="D16" s="106" t="s">
        <v>42</v>
      </c>
      <c r="E16" s="97"/>
      <c r="F16" s="98"/>
      <c r="G16" s="116"/>
      <c r="H16" s="116"/>
      <c r="I16" s="100"/>
      <c r="J16" s="101"/>
    </row>
    <row r="17" spans="1:10" s="3" customFormat="1" ht="30" x14ac:dyDescent="0.25">
      <c r="A17" s="17" t="s">
        <v>43</v>
      </c>
      <c r="B17" s="104" t="s">
        <v>29</v>
      </c>
      <c r="C17" s="104" t="s">
        <v>44</v>
      </c>
      <c r="D17" s="90" t="s">
        <v>45</v>
      </c>
      <c r="E17" s="91" t="s">
        <v>46</v>
      </c>
      <c r="F17" s="92">
        <v>615.97079999999994</v>
      </c>
      <c r="G17" s="93">
        <v>8.2200000000000006</v>
      </c>
      <c r="H17" s="94">
        <f>ROUND(G17,2)*ROUND(F17,2)</f>
        <v>5063.2734000000009</v>
      </c>
      <c r="I17" s="115"/>
      <c r="J17" s="96">
        <f t="shared" ref="J17:J21" si="2">IF(I17&gt;G17,"NÃO ATENDE",ROUND(I17*F17,2))</f>
        <v>0</v>
      </c>
    </row>
    <row r="18" spans="1:10" s="3" customFormat="1" ht="30" x14ac:dyDescent="0.25">
      <c r="A18" s="17" t="s">
        <v>47</v>
      </c>
      <c r="B18" s="6" t="s">
        <v>29</v>
      </c>
      <c r="C18" s="6" t="s">
        <v>48</v>
      </c>
      <c r="D18" s="7" t="s">
        <v>49</v>
      </c>
      <c r="E18" s="8" t="s">
        <v>46</v>
      </c>
      <c r="F18" s="9">
        <v>307.98539999999997</v>
      </c>
      <c r="G18" s="66">
        <v>8.33</v>
      </c>
      <c r="H18" s="10">
        <f>ROUND(G18,2)*ROUND(F18,2)</f>
        <v>2565.5567000000001</v>
      </c>
      <c r="I18" s="79"/>
      <c r="J18" s="58">
        <f t="shared" si="2"/>
        <v>0</v>
      </c>
    </row>
    <row r="19" spans="1:10" s="3" customFormat="1" ht="45" x14ac:dyDescent="0.25">
      <c r="A19" s="17" t="s">
        <v>50</v>
      </c>
      <c r="B19" s="6" t="s">
        <v>29</v>
      </c>
      <c r="C19" s="6" t="s">
        <v>51</v>
      </c>
      <c r="D19" s="7" t="s">
        <v>52</v>
      </c>
      <c r="E19" s="8" t="s">
        <v>27</v>
      </c>
      <c r="F19" s="9">
        <v>15.39927</v>
      </c>
      <c r="G19" s="66">
        <v>451.3</v>
      </c>
      <c r="H19" s="10">
        <f>ROUND(G19,2)*ROUND(F19,2)</f>
        <v>6950.02</v>
      </c>
      <c r="I19" s="79"/>
      <c r="J19" s="58">
        <f t="shared" si="2"/>
        <v>0</v>
      </c>
    </row>
    <row r="20" spans="1:10" s="3" customFormat="1" ht="45" x14ac:dyDescent="0.25">
      <c r="A20" s="17" t="s">
        <v>53</v>
      </c>
      <c r="B20" s="6" t="s">
        <v>29</v>
      </c>
      <c r="C20" s="6" t="s">
        <v>54</v>
      </c>
      <c r="D20" s="7" t="s">
        <v>55</v>
      </c>
      <c r="E20" s="8" t="s">
        <v>23</v>
      </c>
      <c r="F20" s="9">
        <v>92.395619999999994</v>
      </c>
      <c r="G20" s="66">
        <v>75.150000000000006</v>
      </c>
      <c r="H20" s="10">
        <f>ROUND(G20,2)*ROUND(F20,2)</f>
        <v>6943.8600000000006</v>
      </c>
      <c r="I20" s="79"/>
      <c r="J20" s="58">
        <f t="shared" si="2"/>
        <v>0</v>
      </c>
    </row>
    <row r="21" spans="1:10" s="3" customFormat="1" ht="30" x14ac:dyDescent="0.25">
      <c r="A21" s="17" t="s">
        <v>56</v>
      </c>
      <c r="B21" s="6" t="s">
        <v>29</v>
      </c>
      <c r="C21" s="6" t="s">
        <v>57</v>
      </c>
      <c r="D21" s="7" t="s">
        <v>58</v>
      </c>
      <c r="E21" s="8" t="s">
        <v>23</v>
      </c>
      <c r="F21" s="9">
        <v>66.3</v>
      </c>
      <c r="G21" s="66">
        <v>89.88</v>
      </c>
      <c r="H21" s="10">
        <f>ROUND(G21,2)*ROUND(F21,2)</f>
        <v>5959.0439999999999</v>
      </c>
      <c r="I21" s="79"/>
      <c r="J21" s="58">
        <f t="shared" si="2"/>
        <v>0</v>
      </c>
    </row>
    <row r="22" spans="1:10" s="3" customFormat="1" ht="15.75" x14ac:dyDescent="0.25">
      <c r="A22" s="12"/>
      <c r="B22" s="107"/>
      <c r="C22" s="107"/>
      <c r="D22" s="108" t="s">
        <v>41</v>
      </c>
      <c r="E22" s="109"/>
      <c r="F22" s="110"/>
      <c r="G22" s="111"/>
      <c r="H22" s="112">
        <f>SUBTOTAL(9,H17:H21)</f>
        <v>27481.754100000006</v>
      </c>
      <c r="I22" s="113"/>
      <c r="J22" s="114">
        <f>SUM(J17:J21)</f>
        <v>0</v>
      </c>
    </row>
    <row r="23" spans="1:10" s="3" customFormat="1" ht="15.75" x14ac:dyDescent="0.25">
      <c r="A23" s="102">
        <v>3</v>
      </c>
      <c r="B23" s="84"/>
      <c r="C23" s="105"/>
      <c r="D23" s="106" t="s">
        <v>59</v>
      </c>
      <c r="E23" s="97" t="s">
        <v>60</v>
      </c>
      <c r="F23" s="98"/>
      <c r="G23" s="116"/>
      <c r="H23" s="116"/>
      <c r="I23" s="100"/>
      <c r="J23" s="101"/>
    </row>
    <row r="24" spans="1:10" s="3" customFormat="1" ht="45" x14ac:dyDescent="0.25">
      <c r="A24" s="18" t="s">
        <v>61</v>
      </c>
      <c r="B24" s="117" t="s">
        <v>20</v>
      </c>
      <c r="C24" s="117" t="s">
        <v>62</v>
      </c>
      <c r="D24" s="118" t="s">
        <v>63</v>
      </c>
      <c r="E24" s="119" t="s">
        <v>23</v>
      </c>
      <c r="F24" s="120">
        <v>3.5999999999999996</v>
      </c>
      <c r="G24" s="121">
        <v>272.32</v>
      </c>
      <c r="H24" s="122">
        <f>ROUND(G24,2)*ROUND(F24,2)</f>
        <v>980.35199999999998</v>
      </c>
      <c r="I24" s="115"/>
      <c r="J24" s="96">
        <f t="shared" ref="J24:J28" si="3">IF(I24&gt;G24,"NÃO ATENDE",ROUND(I24*F24,2))</f>
        <v>0</v>
      </c>
    </row>
    <row r="25" spans="1:10" s="3" customFormat="1" ht="30" x14ac:dyDescent="0.25">
      <c r="A25" s="18" t="s">
        <v>64</v>
      </c>
      <c r="B25" s="19" t="s">
        <v>20</v>
      </c>
      <c r="C25" s="19" t="s">
        <v>65</v>
      </c>
      <c r="D25" s="20" t="s">
        <v>66</v>
      </c>
      <c r="E25" s="21" t="s">
        <v>67</v>
      </c>
      <c r="F25" s="22">
        <v>48.7</v>
      </c>
      <c r="G25" s="67">
        <v>7.08</v>
      </c>
      <c r="H25" s="23">
        <f>ROUND(G25,2)*ROUND(F25,2)</f>
        <v>344.79600000000005</v>
      </c>
      <c r="I25" s="79"/>
      <c r="J25" s="58">
        <f t="shared" si="3"/>
        <v>0</v>
      </c>
    </row>
    <row r="26" spans="1:10" s="3" customFormat="1" ht="60" x14ac:dyDescent="0.25">
      <c r="A26" s="18" t="s">
        <v>68</v>
      </c>
      <c r="B26" s="19" t="s">
        <v>20</v>
      </c>
      <c r="C26" s="19" t="s">
        <v>69</v>
      </c>
      <c r="D26" s="20" t="s">
        <v>70</v>
      </c>
      <c r="E26" s="21" t="s">
        <v>23</v>
      </c>
      <c r="F26" s="22">
        <v>188.98600000000002</v>
      </c>
      <c r="G26" s="67">
        <v>36.57</v>
      </c>
      <c r="H26" s="23">
        <f>ROUND(G26,2)*ROUND(F26,2)</f>
        <v>6911.3643000000002</v>
      </c>
      <c r="I26" s="79"/>
      <c r="J26" s="58">
        <f t="shared" si="3"/>
        <v>0</v>
      </c>
    </row>
    <row r="27" spans="1:10" s="3" customFormat="1" ht="45" x14ac:dyDescent="0.25">
      <c r="A27" s="18" t="s">
        <v>71</v>
      </c>
      <c r="B27" s="19" t="s">
        <v>20</v>
      </c>
      <c r="C27" s="19" t="s">
        <v>72</v>
      </c>
      <c r="D27" s="20" t="s">
        <v>73</v>
      </c>
      <c r="E27" s="21" t="s">
        <v>23</v>
      </c>
      <c r="F27" s="22">
        <v>93.21899999999998</v>
      </c>
      <c r="G27" s="67">
        <v>50.53</v>
      </c>
      <c r="H27" s="23">
        <f>ROUND(G27,2)*ROUND(F27,2)</f>
        <v>4710.4066000000003</v>
      </c>
      <c r="I27" s="79"/>
      <c r="J27" s="58">
        <f t="shared" si="3"/>
        <v>0</v>
      </c>
    </row>
    <row r="28" spans="1:10" s="3" customFormat="1" ht="15.75" x14ac:dyDescent="0.25">
      <c r="A28" s="18" t="s">
        <v>74</v>
      </c>
      <c r="B28" s="19" t="s">
        <v>20</v>
      </c>
      <c r="C28" s="19" t="s">
        <v>75</v>
      </c>
      <c r="D28" s="20" t="s">
        <v>76</v>
      </c>
      <c r="E28" s="21" t="s">
        <v>23</v>
      </c>
      <c r="F28" s="22">
        <v>17.468999999999998</v>
      </c>
      <c r="G28" s="67">
        <v>5.72</v>
      </c>
      <c r="H28" s="23">
        <f>ROUND(G28,2)*ROUND(F28,2)</f>
        <v>99.928399999999982</v>
      </c>
      <c r="I28" s="79"/>
      <c r="J28" s="58">
        <f t="shared" si="3"/>
        <v>0</v>
      </c>
    </row>
    <row r="29" spans="1:10" s="3" customFormat="1" ht="15.75" x14ac:dyDescent="0.25">
      <c r="A29" s="12"/>
      <c r="B29" s="107"/>
      <c r="C29" s="107"/>
      <c r="D29" s="108" t="s">
        <v>41</v>
      </c>
      <c r="E29" s="109"/>
      <c r="F29" s="109"/>
      <c r="G29" s="123"/>
      <c r="H29" s="112">
        <f>SUBTOTAL(9,H24:H28)</f>
        <v>13046.847300000001</v>
      </c>
      <c r="I29" s="113"/>
      <c r="J29" s="114">
        <f>SUM(J24:J28)</f>
        <v>0</v>
      </c>
    </row>
    <row r="30" spans="1:10" ht="15.75" x14ac:dyDescent="0.25">
      <c r="A30" s="102">
        <v>4</v>
      </c>
      <c r="B30" s="84"/>
      <c r="C30" s="105"/>
      <c r="D30" s="106" t="s">
        <v>77</v>
      </c>
      <c r="E30" s="97" t="s">
        <v>60</v>
      </c>
      <c r="F30" s="98"/>
      <c r="G30" s="116"/>
      <c r="H30" s="116"/>
      <c r="I30" s="100"/>
      <c r="J30" s="101"/>
    </row>
    <row r="31" spans="1:10" ht="48.75" customHeight="1" x14ac:dyDescent="0.25">
      <c r="A31" s="18" t="s">
        <v>78</v>
      </c>
      <c r="B31" s="117" t="s">
        <v>20</v>
      </c>
      <c r="C31" s="117" t="s">
        <v>79</v>
      </c>
      <c r="D31" s="118" t="s">
        <v>80</v>
      </c>
      <c r="E31" s="119" t="s">
        <v>81</v>
      </c>
      <c r="F31" s="120">
        <v>7</v>
      </c>
      <c r="G31" s="121">
        <v>840.79</v>
      </c>
      <c r="H31" s="122">
        <f t="shared" ref="H31:H37" si="4">ROUND(G31,2)*ROUND(F31,2)</f>
        <v>5885.53</v>
      </c>
      <c r="I31" s="124"/>
      <c r="J31" s="96">
        <f t="shared" ref="J31:J37" si="5">IF(I31&gt;G31,"NÃO ATENDE",ROUND(I31*F31,2))</f>
        <v>0</v>
      </c>
    </row>
    <row r="32" spans="1:10" ht="60" x14ac:dyDescent="0.25">
      <c r="A32" s="18" t="s">
        <v>82</v>
      </c>
      <c r="B32" s="25" t="s">
        <v>20</v>
      </c>
      <c r="C32" s="25">
        <v>91304</v>
      </c>
      <c r="D32" s="20" t="s">
        <v>83</v>
      </c>
      <c r="E32" s="21" t="s">
        <v>81</v>
      </c>
      <c r="F32" s="22">
        <v>7</v>
      </c>
      <c r="G32" s="67">
        <v>66.459999999999994</v>
      </c>
      <c r="H32" s="23">
        <f t="shared" si="4"/>
        <v>465.21999999999997</v>
      </c>
      <c r="I32" s="80"/>
      <c r="J32" s="58">
        <f t="shared" si="5"/>
        <v>0</v>
      </c>
    </row>
    <row r="33" spans="1:10" ht="30" x14ac:dyDescent="0.25">
      <c r="A33" s="18" t="s">
        <v>84</v>
      </c>
      <c r="B33" s="6" t="s">
        <v>29</v>
      </c>
      <c r="C33" s="6" t="s">
        <v>85</v>
      </c>
      <c r="D33" s="7" t="s">
        <v>86</v>
      </c>
      <c r="E33" s="8" t="s">
        <v>23</v>
      </c>
      <c r="F33" s="9">
        <v>12.640000000000002</v>
      </c>
      <c r="G33" s="66">
        <v>467.31</v>
      </c>
      <c r="H33" s="10">
        <f t="shared" si="4"/>
        <v>5906.7984000000006</v>
      </c>
      <c r="I33" s="80"/>
      <c r="J33" s="58">
        <f t="shared" si="5"/>
        <v>0</v>
      </c>
    </row>
    <row r="34" spans="1:10" x14ac:dyDescent="0.25">
      <c r="A34" s="18" t="s">
        <v>87</v>
      </c>
      <c r="B34" s="25" t="s">
        <v>20</v>
      </c>
      <c r="C34" s="25" t="s">
        <v>88</v>
      </c>
      <c r="D34" s="7" t="s">
        <v>89</v>
      </c>
      <c r="E34" s="8" t="s">
        <v>23</v>
      </c>
      <c r="F34" s="22">
        <v>3.1500000000000004</v>
      </c>
      <c r="G34" s="67">
        <v>220.48</v>
      </c>
      <c r="H34" s="23">
        <f t="shared" si="4"/>
        <v>694.51199999999994</v>
      </c>
      <c r="I34" s="80"/>
      <c r="J34" s="58">
        <f t="shared" si="5"/>
        <v>0</v>
      </c>
    </row>
    <row r="35" spans="1:10" s="26" customFormat="1" ht="30" x14ac:dyDescent="0.25">
      <c r="A35" s="18" t="s">
        <v>90</v>
      </c>
      <c r="B35" s="6" t="s">
        <v>29</v>
      </c>
      <c r="C35" s="6" t="s">
        <v>91</v>
      </c>
      <c r="D35" s="7" t="s">
        <v>92</v>
      </c>
      <c r="E35" s="8" t="s">
        <v>93</v>
      </c>
      <c r="F35" s="22">
        <v>6</v>
      </c>
      <c r="G35" s="67">
        <v>129.33973800000001</v>
      </c>
      <c r="H35" s="10">
        <f t="shared" si="4"/>
        <v>776.04</v>
      </c>
      <c r="I35" s="81"/>
      <c r="J35" s="58">
        <f t="shared" si="5"/>
        <v>0</v>
      </c>
    </row>
    <row r="36" spans="1:10" s="27" customFormat="1" ht="30" x14ac:dyDescent="0.25">
      <c r="A36" s="18" t="s">
        <v>94</v>
      </c>
      <c r="B36" s="19" t="s">
        <v>29</v>
      </c>
      <c r="C36" s="19" t="s">
        <v>95</v>
      </c>
      <c r="D36" s="20" t="s">
        <v>96</v>
      </c>
      <c r="E36" s="8" t="s">
        <v>67</v>
      </c>
      <c r="F36" s="22">
        <v>33.89</v>
      </c>
      <c r="G36" s="67">
        <v>268.57</v>
      </c>
      <c r="H36" s="10">
        <f t="shared" si="4"/>
        <v>9101.8372999999992</v>
      </c>
      <c r="I36" s="82"/>
      <c r="J36" s="58">
        <f t="shared" si="5"/>
        <v>0</v>
      </c>
    </row>
    <row r="37" spans="1:10" s="27" customFormat="1" x14ac:dyDescent="0.25">
      <c r="A37" s="18" t="s">
        <v>97</v>
      </c>
      <c r="B37" s="19" t="s">
        <v>20</v>
      </c>
      <c r="C37" s="19" t="s">
        <v>98</v>
      </c>
      <c r="D37" s="20" t="s">
        <v>99</v>
      </c>
      <c r="E37" s="8" t="s">
        <v>23</v>
      </c>
      <c r="F37" s="22">
        <v>1.5</v>
      </c>
      <c r="G37" s="67">
        <v>420.39</v>
      </c>
      <c r="H37" s="10">
        <f t="shared" si="4"/>
        <v>630.58500000000004</v>
      </c>
      <c r="I37" s="82"/>
      <c r="J37" s="58">
        <f t="shared" si="5"/>
        <v>0</v>
      </c>
    </row>
    <row r="38" spans="1:10" ht="15.75" x14ac:dyDescent="0.25">
      <c r="A38" s="12"/>
      <c r="B38" s="107"/>
      <c r="C38" s="107"/>
      <c r="D38" s="108" t="s">
        <v>41</v>
      </c>
      <c r="E38" s="109"/>
      <c r="F38" s="109"/>
      <c r="G38" s="123"/>
      <c r="H38" s="112">
        <f>SUBTOTAL(9,H31:H37)</f>
        <v>23460.522699999998</v>
      </c>
      <c r="I38" s="125"/>
      <c r="J38" s="114">
        <f>SUM(J31:J37)</f>
        <v>0</v>
      </c>
    </row>
    <row r="39" spans="1:10" ht="15.75" x14ac:dyDescent="0.25">
      <c r="A39" s="102">
        <v>5</v>
      </c>
      <c r="B39" s="84"/>
      <c r="C39" s="105"/>
      <c r="D39" s="106" t="s">
        <v>100</v>
      </c>
      <c r="E39" s="97" t="s">
        <v>60</v>
      </c>
      <c r="F39" s="98"/>
      <c r="G39" s="116"/>
      <c r="H39" s="116"/>
      <c r="I39" s="100"/>
      <c r="J39" s="101"/>
    </row>
    <row r="40" spans="1:10" s="27" customFormat="1" ht="45" x14ac:dyDescent="0.25">
      <c r="A40" s="28" t="s">
        <v>101</v>
      </c>
      <c r="B40" s="117" t="s">
        <v>29</v>
      </c>
      <c r="C40" s="117" t="s">
        <v>102</v>
      </c>
      <c r="D40" s="118" t="s">
        <v>103</v>
      </c>
      <c r="E40" s="119" t="s">
        <v>23</v>
      </c>
      <c r="F40" s="120">
        <v>77.422499999999999</v>
      </c>
      <c r="G40" s="121">
        <v>70.23</v>
      </c>
      <c r="H40" s="122">
        <f>ROUND(G40,2)*ROUND(F40,2)</f>
        <v>5437.2066000000004</v>
      </c>
      <c r="I40" s="126"/>
      <c r="J40" s="96">
        <f t="shared" ref="J40:J41" si="6">IF(I40&gt;G40,"NÃO ATENDE",ROUND(I40*F40,2))</f>
        <v>0</v>
      </c>
    </row>
    <row r="41" spans="1:10" s="27" customFormat="1" ht="60" x14ac:dyDescent="0.25">
      <c r="A41" s="28" t="s">
        <v>104</v>
      </c>
      <c r="B41" s="19" t="s">
        <v>20</v>
      </c>
      <c r="C41" s="19" t="s">
        <v>105</v>
      </c>
      <c r="D41" s="20" t="s">
        <v>106</v>
      </c>
      <c r="E41" s="21" t="s">
        <v>23</v>
      </c>
      <c r="F41" s="22">
        <v>77.422499999999999</v>
      </c>
      <c r="G41" s="67">
        <v>33.950000000000003</v>
      </c>
      <c r="H41" s="23">
        <f>ROUND(G41,2)*ROUND(F41,2)</f>
        <v>2628.4090000000001</v>
      </c>
      <c r="I41" s="82"/>
      <c r="J41" s="58">
        <f t="shared" si="6"/>
        <v>0</v>
      </c>
    </row>
    <row r="42" spans="1:10" ht="15.75" x14ac:dyDescent="0.25">
      <c r="A42" s="12"/>
      <c r="B42" s="107"/>
      <c r="C42" s="107"/>
      <c r="D42" s="108" t="s">
        <v>41</v>
      </c>
      <c r="E42" s="109"/>
      <c r="F42" s="109"/>
      <c r="G42" s="123"/>
      <c r="H42" s="112">
        <f>SUBTOTAL(9,H40:H41)</f>
        <v>8065.615600000001</v>
      </c>
      <c r="I42" s="125"/>
      <c r="J42" s="114">
        <f>SUM(J40:J41)</f>
        <v>0</v>
      </c>
    </row>
    <row r="43" spans="1:10" ht="15.75" x14ac:dyDescent="0.25">
      <c r="A43" s="102">
        <v>6</v>
      </c>
      <c r="B43" s="84"/>
      <c r="C43" s="105"/>
      <c r="D43" s="106" t="s">
        <v>107</v>
      </c>
      <c r="E43" s="97" t="s">
        <v>60</v>
      </c>
      <c r="F43" s="98"/>
      <c r="G43" s="116"/>
      <c r="H43" s="116"/>
      <c r="I43" s="100"/>
      <c r="J43" s="101"/>
    </row>
    <row r="44" spans="1:10" ht="28.5" customHeight="1" x14ac:dyDescent="0.25">
      <c r="A44" s="18" t="s">
        <v>108</v>
      </c>
      <c r="B44" s="117" t="s">
        <v>29</v>
      </c>
      <c r="C44" s="117" t="s">
        <v>109</v>
      </c>
      <c r="D44" s="118" t="s">
        <v>110</v>
      </c>
      <c r="E44" s="119" t="s">
        <v>111</v>
      </c>
      <c r="F44" s="120">
        <v>60.885000000000005</v>
      </c>
      <c r="G44" s="121">
        <v>45.29</v>
      </c>
      <c r="H44" s="127">
        <f>ROUND(G44,2)*ROUND(F44,2)</f>
        <v>2757.7080999999998</v>
      </c>
      <c r="I44" s="124"/>
      <c r="J44" s="96">
        <f>IF(I44&gt;G44,"NÃO ATENDE",ROUND(I44*F44,2))</f>
        <v>0</v>
      </c>
    </row>
    <row r="45" spans="1:10" ht="15.75" x14ac:dyDescent="0.25">
      <c r="A45" s="12"/>
      <c r="B45" s="107"/>
      <c r="C45" s="107"/>
      <c r="D45" s="108" t="s">
        <v>41</v>
      </c>
      <c r="E45" s="109"/>
      <c r="F45" s="109"/>
      <c r="G45" s="123"/>
      <c r="H45" s="112">
        <f>SUBTOTAL(9,H44:H44)</f>
        <v>2757.7080999999998</v>
      </c>
      <c r="I45" s="125"/>
      <c r="J45" s="114">
        <f>SUM(J44)</f>
        <v>0</v>
      </c>
    </row>
    <row r="46" spans="1:10" ht="15.75" x14ac:dyDescent="0.25">
      <c r="A46" s="102">
        <v>7</v>
      </c>
      <c r="B46" s="84"/>
      <c r="C46" s="105"/>
      <c r="D46" s="106" t="s">
        <v>112</v>
      </c>
      <c r="E46" s="97" t="s">
        <v>60</v>
      </c>
      <c r="F46" s="98"/>
      <c r="G46" s="116"/>
      <c r="H46" s="116"/>
      <c r="I46" s="100"/>
      <c r="J46" s="101"/>
    </row>
    <row r="47" spans="1:10" ht="45" x14ac:dyDescent="0.25">
      <c r="A47" s="18" t="s">
        <v>113</v>
      </c>
      <c r="B47" s="117" t="s">
        <v>20</v>
      </c>
      <c r="C47" s="117" t="s">
        <v>114</v>
      </c>
      <c r="D47" s="118" t="s">
        <v>115</v>
      </c>
      <c r="E47" s="119" t="s">
        <v>23</v>
      </c>
      <c r="F47" s="120">
        <v>168.42500000000001</v>
      </c>
      <c r="G47" s="121">
        <v>2.74</v>
      </c>
      <c r="H47" s="127">
        <f>ROUND(G47,2)*ROUND(F47,2)</f>
        <v>461.49820000000005</v>
      </c>
      <c r="I47" s="124"/>
      <c r="J47" s="96">
        <f t="shared" ref="J47:J51" si="7">IF(I47&gt;G47,"NÃO ATENDE",ROUND(I47*F47,2))</f>
        <v>0</v>
      </c>
    </row>
    <row r="48" spans="1:10" ht="60" x14ac:dyDescent="0.25">
      <c r="A48" s="18" t="s">
        <v>116</v>
      </c>
      <c r="B48" s="19" t="s">
        <v>20</v>
      </c>
      <c r="C48" s="19" t="s">
        <v>117</v>
      </c>
      <c r="D48" s="20" t="s">
        <v>118</v>
      </c>
      <c r="E48" s="21" t="s">
        <v>23</v>
      </c>
      <c r="F48" s="22">
        <v>105.99549999999998</v>
      </c>
      <c r="G48" s="67">
        <v>5.62</v>
      </c>
      <c r="H48" s="29">
        <f>ROUND(G48,2)*ROUND(F48,2)</f>
        <v>595.72</v>
      </c>
      <c r="I48" s="80"/>
      <c r="J48" s="58">
        <f t="shared" si="7"/>
        <v>0</v>
      </c>
    </row>
    <row r="49" spans="1:10" ht="45" x14ac:dyDescent="0.25">
      <c r="A49" s="18" t="s">
        <v>119</v>
      </c>
      <c r="B49" s="19" t="s">
        <v>20</v>
      </c>
      <c r="C49" s="19" t="s">
        <v>120</v>
      </c>
      <c r="D49" s="20" t="s">
        <v>121</v>
      </c>
      <c r="E49" s="21" t="s">
        <v>23</v>
      </c>
      <c r="F49" s="22">
        <v>105.99549999999998</v>
      </c>
      <c r="G49" s="67">
        <v>45.77</v>
      </c>
      <c r="H49" s="29">
        <f>ROUND(G49,2)*ROUND(F49,2)</f>
        <v>4851.62</v>
      </c>
      <c r="I49" s="80"/>
      <c r="J49" s="58">
        <f t="shared" si="7"/>
        <v>0</v>
      </c>
    </row>
    <row r="50" spans="1:10" ht="60" x14ac:dyDescent="0.25">
      <c r="A50" s="18" t="s">
        <v>122</v>
      </c>
      <c r="B50" s="19" t="s">
        <v>20</v>
      </c>
      <c r="C50" s="19" t="s">
        <v>123</v>
      </c>
      <c r="D50" s="20" t="s">
        <v>124</v>
      </c>
      <c r="E50" s="21" t="s">
        <v>23</v>
      </c>
      <c r="F50" s="22">
        <v>247.18250000000003</v>
      </c>
      <c r="G50" s="67">
        <v>21.03</v>
      </c>
      <c r="H50" s="29">
        <f>ROUND(G50,2)*ROUND(F50,2)</f>
        <v>5198.1954000000005</v>
      </c>
      <c r="I50" s="80"/>
      <c r="J50" s="58">
        <f t="shared" si="7"/>
        <v>0</v>
      </c>
    </row>
    <row r="51" spans="1:10" s="27" customFormat="1" ht="45" x14ac:dyDescent="0.25">
      <c r="A51" s="18" t="s">
        <v>125</v>
      </c>
      <c r="B51" s="19" t="s">
        <v>20</v>
      </c>
      <c r="C51" s="19" t="s">
        <v>126</v>
      </c>
      <c r="D51" s="20" t="s">
        <v>127</v>
      </c>
      <c r="E51" s="21" t="s">
        <v>23</v>
      </c>
      <c r="F51" s="22">
        <v>177.4</v>
      </c>
      <c r="G51" s="67">
        <v>48.93</v>
      </c>
      <c r="H51" s="30">
        <f>ROUND(G51,2)*ROUND(F51,2)</f>
        <v>8680.1820000000007</v>
      </c>
      <c r="I51" s="82"/>
      <c r="J51" s="58">
        <f t="shared" si="7"/>
        <v>0</v>
      </c>
    </row>
    <row r="52" spans="1:10" ht="15.75" x14ac:dyDescent="0.25">
      <c r="A52" s="12"/>
      <c r="B52" s="107"/>
      <c r="C52" s="107"/>
      <c r="D52" s="108" t="s">
        <v>41</v>
      </c>
      <c r="E52" s="109"/>
      <c r="F52" s="109"/>
      <c r="G52" s="123"/>
      <c r="H52" s="112">
        <f>SUBTOTAL(9,H47:H51)</f>
        <v>19787.215600000003</v>
      </c>
      <c r="I52" s="125"/>
      <c r="J52" s="114">
        <f>SUM(J47:J51)</f>
        <v>0</v>
      </c>
    </row>
    <row r="53" spans="1:10" ht="15.75" x14ac:dyDescent="0.25">
      <c r="A53" s="102">
        <v>8</v>
      </c>
      <c r="B53" s="84"/>
      <c r="C53" s="105"/>
      <c r="D53" s="106" t="s">
        <v>128</v>
      </c>
      <c r="E53" s="97" t="s">
        <v>60</v>
      </c>
      <c r="F53" s="98"/>
      <c r="G53" s="116"/>
      <c r="H53" s="116"/>
      <c r="I53" s="100"/>
      <c r="J53" s="101"/>
    </row>
    <row r="54" spans="1:10" ht="60" x14ac:dyDescent="0.25">
      <c r="A54" s="18" t="s">
        <v>129</v>
      </c>
      <c r="B54" s="117" t="s">
        <v>20</v>
      </c>
      <c r="C54" s="117" t="s">
        <v>130</v>
      </c>
      <c r="D54" s="118" t="s">
        <v>131</v>
      </c>
      <c r="E54" s="119" t="s">
        <v>23</v>
      </c>
      <c r="F54" s="120">
        <v>69.319999999999993</v>
      </c>
      <c r="G54" s="121">
        <v>21.5</v>
      </c>
      <c r="H54" s="122">
        <f>ROUND(G54,2)*ROUND(F54,2)</f>
        <v>1490.3799999999999</v>
      </c>
      <c r="I54" s="124"/>
      <c r="J54" s="96">
        <f t="shared" ref="J54:J58" si="8">IF(I54&gt;G54,"NÃO ATENDE",ROUND(I54*F54,2))</f>
        <v>0</v>
      </c>
    </row>
    <row r="55" spans="1:10" x14ac:dyDescent="0.25">
      <c r="A55" s="18" t="s">
        <v>132</v>
      </c>
      <c r="B55" s="19" t="s">
        <v>29</v>
      </c>
      <c r="C55" s="19" t="s">
        <v>133</v>
      </c>
      <c r="D55" s="20" t="s">
        <v>134</v>
      </c>
      <c r="E55" s="21" t="s">
        <v>27</v>
      </c>
      <c r="F55" s="22">
        <v>5.8107500000000005</v>
      </c>
      <c r="G55" s="67">
        <v>39.909999999999997</v>
      </c>
      <c r="H55" s="23">
        <f>ROUND(G55,2)*ROUND(F55,2)</f>
        <v>231.87709999999996</v>
      </c>
      <c r="I55" s="80"/>
      <c r="J55" s="58">
        <f t="shared" si="8"/>
        <v>0</v>
      </c>
    </row>
    <row r="56" spans="1:10" ht="45" x14ac:dyDescent="0.25">
      <c r="A56" s="18" t="s">
        <v>135</v>
      </c>
      <c r="B56" s="19" t="s">
        <v>20</v>
      </c>
      <c r="C56" s="19" t="s">
        <v>136</v>
      </c>
      <c r="D56" s="20" t="s">
        <v>137</v>
      </c>
      <c r="E56" s="21" t="s">
        <v>23</v>
      </c>
      <c r="F56" s="22">
        <v>72.139999999999986</v>
      </c>
      <c r="G56" s="67">
        <v>54.27</v>
      </c>
      <c r="H56" s="23">
        <f>ROUND(G56,2)*ROUND(F56,2)</f>
        <v>3915.0378000000001</v>
      </c>
      <c r="I56" s="80"/>
      <c r="J56" s="58">
        <f t="shared" si="8"/>
        <v>0</v>
      </c>
    </row>
    <row r="57" spans="1:10" s="27" customFormat="1" ht="30" x14ac:dyDescent="0.25">
      <c r="A57" s="18" t="s">
        <v>138</v>
      </c>
      <c r="B57" s="19" t="s">
        <v>29</v>
      </c>
      <c r="C57" s="19" t="s">
        <v>139</v>
      </c>
      <c r="D57" s="20" t="s">
        <v>140</v>
      </c>
      <c r="E57" s="21" t="s">
        <v>23</v>
      </c>
      <c r="F57" s="22">
        <v>129.71250000000001</v>
      </c>
      <c r="G57" s="67">
        <v>46.18</v>
      </c>
      <c r="H57" s="23">
        <f>ROUND(G57,2)*ROUND(F57,2)</f>
        <v>5990.0078000000003</v>
      </c>
      <c r="I57" s="82"/>
      <c r="J57" s="58">
        <f t="shared" si="8"/>
        <v>0</v>
      </c>
    </row>
    <row r="58" spans="1:10" s="27" customFormat="1" ht="16.5" customHeight="1" x14ac:dyDescent="0.25">
      <c r="A58" s="18" t="s">
        <v>141</v>
      </c>
      <c r="B58" s="19" t="s">
        <v>29</v>
      </c>
      <c r="C58" s="19" t="s">
        <v>142</v>
      </c>
      <c r="D58" s="20" t="s">
        <v>143</v>
      </c>
      <c r="E58" s="21" t="s">
        <v>67</v>
      </c>
      <c r="F58" s="22">
        <v>2.2999999999999998</v>
      </c>
      <c r="G58" s="67">
        <v>52.01</v>
      </c>
      <c r="H58" s="23">
        <f>ROUND(G58,2)*ROUND(F58,2)</f>
        <v>119.62299999999999</v>
      </c>
      <c r="I58" s="82"/>
      <c r="J58" s="58">
        <f t="shared" si="8"/>
        <v>0</v>
      </c>
    </row>
    <row r="59" spans="1:10" ht="15.75" x14ac:dyDescent="0.25">
      <c r="A59" s="12"/>
      <c r="B59" s="107"/>
      <c r="C59" s="107"/>
      <c r="D59" s="108" t="s">
        <v>41</v>
      </c>
      <c r="E59" s="109"/>
      <c r="F59" s="109"/>
      <c r="G59" s="123"/>
      <c r="H59" s="112">
        <f>SUBTOTAL(9,H54:H58)</f>
        <v>11746.9257</v>
      </c>
      <c r="I59" s="125"/>
      <c r="J59" s="114">
        <f>SUM(J54:J58)</f>
        <v>0</v>
      </c>
    </row>
    <row r="60" spans="1:10" ht="15.75" x14ac:dyDescent="0.25">
      <c r="A60" s="102">
        <v>9</v>
      </c>
      <c r="B60" s="84"/>
      <c r="C60" s="105"/>
      <c r="D60" s="106" t="s">
        <v>144</v>
      </c>
      <c r="E60" s="97" t="s">
        <v>60</v>
      </c>
      <c r="F60" s="98"/>
      <c r="G60" s="116"/>
      <c r="H60" s="116"/>
      <c r="I60" s="100"/>
      <c r="J60" s="101"/>
    </row>
    <row r="61" spans="1:10" ht="30" x14ac:dyDescent="0.25">
      <c r="A61" s="18" t="s">
        <v>145</v>
      </c>
      <c r="B61" s="117" t="s">
        <v>20</v>
      </c>
      <c r="C61" s="117" t="s">
        <v>146</v>
      </c>
      <c r="D61" s="118" t="s">
        <v>147</v>
      </c>
      <c r="E61" s="119" t="s">
        <v>81</v>
      </c>
      <c r="F61" s="120">
        <v>3</v>
      </c>
      <c r="G61" s="121">
        <v>106.56</v>
      </c>
      <c r="H61" s="122">
        <f t="shared" ref="H61:H68" si="9">ROUND(G61,2)*ROUND(F61,2)</f>
        <v>319.68</v>
      </c>
      <c r="I61" s="124"/>
      <c r="J61" s="96">
        <f t="shared" ref="J61:J68" si="10">IF(I61&gt;G61,"NÃO ATENDE",ROUND(I61*F61,2))</f>
        <v>0</v>
      </c>
    </row>
    <row r="62" spans="1:10" ht="30" x14ac:dyDescent="0.25">
      <c r="A62" s="18" t="s">
        <v>148</v>
      </c>
      <c r="B62" s="19" t="s">
        <v>20</v>
      </c>
      <c r="C62" s="19" t="s">
        <v>149</v>
      </c>
      <c r="D62" s="20" t="s">
        <v>150</v>
      </c>
      <c r="E62" s="21" t="s">
        <v>81</v>
      </c>
      <c r="F62" s="22">
        <v>3</v>
      </c>
      <c r="G62" s="67">
        <v>360.34</v>
      </c>
      <c r="H62" s="23">
        <f t="shared" si="9"/>
        <v>1081.02</v>
      </c>
      <c r="I62" s="80"/>
      <c r="J62" s="58">
        <f t="shared" si="10"/>
        <v>0</v>
      </c>
    </row>
    <row r="63" spans="1:10" ht="30" x14ac:dyDescent="0.25">
      <c r="A63" s="18" t="s">
        <v>151</v>
      </c>
      <c r="B63" s="19" t="s">
        <v>20</v>
      </c>
      <c r="C63" s="19" t="s">
        <v>152</v>
      </c>
      <c r="D63" s="20" t="s">
        <v>153</v>
      </c>
      <c r="E63" s="21" t="s">
        <v>81</v>
      </c>
      <c r="F63" s="22">
        <v>1</v>
      </c>
      <c r="G63" s="67">
        <v>38.229999999999997</v>
      </c>
      <c r="H63" s="23">
        <f t="shared" si="9"/>
        <v>38.229999999999997</v>
      </c>
      <c r="I63" s="80"/>
      <c r="J63" s="58">
        <f t="shared" si="10"/>
        <v>0</v>
      </c>
    </row>
    <row r="64" spans="1:10" ht="30" x14ac:dyDescent="0.25">
      <c r="A64" s="18" t="s">
        <v>154</v>
      </c>
      <c r="B64" s="19" t="s">
        <v>20</v>
      </c>
      <c r="C64" s="19" t="s">
        <v>155</v>
      </c>
      <c r="D64" s="20" t="s">
        <v>156</v>
      </c>
      <c r="E64" s="21" t="s">
        <v>81</v>
      </c>
      <c r="F64" s="22">
        <v>1</v>
      </c>
      <c r="G64" s="67">
        <v>33.01</v>
      </c>
      <c r="H64" s="23">
        <f t="shared" si="9"/>
        <v>33.01</v>
      </c>
      <c r="I64" s="80"/>
      <c r="J64" s="58">
        <f t="shared" si="10"/>
        <v>0</v>
      </c>
    </row>
    <row r="65" spans="1:10" x14ac:dyDescent="0.25">
      <c r="A65" s="18" t="s">
        <v>157</v>
      </c>
      <c r="B65" s="19" t="s">
        <v>29</v>
      </c>
      <c r="C65" s="19" t="s">
        <v>158</v>
      </c>
      <c r="D65" s="20" t="s">
        <v>159</v>
      </c>
      <c r="E65" s="21" t="s">
        <v>23</v>
      </c>
      <c r="F65" s="22">
        <v>5.1459999999999999</v>
      </c>
      <c r="G65" s="67">
        <v>361.22</v>
      </c>
      <c r="H65" s="23">
        <f t="shared" si="9"/>
        <v>1860.2830000000004</v>
      </c>
      <c r="I65" s="80"/>
      <c r="J65" s="58">
        <f t="shared" si="10"/>
        <v>0</v>
      </c>
    </row>
    <row r="66" spans="1:10" ht="30" x14ac:dyDescent="0.25">
      <c r="A66" s="18" t="s">
        <v>160</v>
      </c>
      <c r="B66" s="19" t="s">
        <v>29</v>
      </c>
      <c r="C66" s="19" t="s">
        <v>161</v>
      </c>
      <c r="D66" s="20" t="s">
        <v>162</v>
      </c>
      <c r="E66" s="21" t="s">
        <v>93</v>
      </c>
      <c r="F66" s="22">
        <v>3</v>
      </c>
      <c r="G66" s="67">
        <v>79.38</v>
      </c>
      <c r="H66" s="23">
        <f t="shared" si="9"/>
        <v>238.14</v>
      </c>
      <c r="I66" s="80"/>
      <c r="J66" s="58">
        <f t="shared" si="10"/>
        <v>0</v>
      </c>
    </row>
    <row r="67" spans="1:10" ht="45" x14ac:dyDescent="0.25">
      <c r="A67" s="18" t="s">
        <v>163</v>
      </c>
      <c r="B67" s="19" t="s">
        <v>20</v>
      </c>
      <c r="C67" s="19" t="s">
        <v>164</v>
      </c>
      <c r="D67" s="20" t="s">
        <v>165</v>
      </c>
      <c r="E67" s="21" t="s">
        <v>81</v>
      </c>
      <c r="F67" s="22">
        <v>7</v>
      </c>
      <c r="G67" s="67">
        <v>461.82</v>
      </c>
      <c r="H67" s="23">
        <f t="shared" si="9"/>
        <v>3232.74</v>
      </c>
      <c r="I67" s="80"/>
      <c r="J67" s="58">
        <f t="shared" si="10"/>
        <v>0</v>
      </c>
    </row>
    <row r="68" spans="1:10" ht="45" x14ac:dyDescent="0.25">
      <c r="A68" s="18" t="s">
        <v>166</v>
      </c>
      <c r="B68" s="19" t="s">
        <v>29</v>
      </c>
      <c r="C68" s="19" t="s">
        <v>167</v>
      </c>
      <c r="D68" s="20" t="s">
        <v>168</v>
      </c>
      <c r="E68" s="21" t="s">
        <v>93</v>
      </c>
      <c r="F68" s="22">
        <v>3</v>
      </c>
      <c r="G68" s="67">
        <v>966.34</v>
      </c>
      <c r="H68" s="23">
        <f t="shared" si="9"/>
        <v>2899.02</v>
      </c>
      <c r="I68" s="80"/>
      <c r="J68" s="58">
        <f t="shared" si="10"/>
        <v>0</v>
      </c>
    </row>
    <row r="69" spans="1:10" ht="15.75" x14ac:dyDescent="0.25">
      <c r="A69" s="12"/>
      <c r="B69" s="107"/>
      <c r="C69" s="107"/>
      <c r="D69" s="108" t="s">
        <v>41</v>
      </c>
      <c r="E69" s="109"/>
      <c r="F69" s="109"/>
      <c r="G69" s="123"/>
      <c r="H69" s="112">
        <f>SUBTOTAL(9,H61:H68)</f>
        <v>9702.1229999999996</v>
      </c>
      <c r="I69" s="125"/>
      <c r="J69" s="114">
        <f>SUM(J61:J68)</f>
        <v>0</v>
      </c>
    </row>
    <row r="70" spans="1:10" ht="15.75" x14ac:dyDescent="0.25">
      <c r="A70" s="102">
        <v>10</v>
      </c>
      <c r="B70" s="84"/>
      <c r="C70" s="105"/>
      <c r="D70" s="106" t="s">
        <v>169</v>
      </c>
      <c r="E70" s="97" t="s">
        <v>60</v>
      </c>
      <c r="F70" s="98"/>
      <c r="G70" s="116"/>
      <c r="H70" s="116"/>
      <c r="I70" s="100"/>
      <c r="J70" s="101"/>
    </row>
    <row r="71" spans="1:10" ht="30" x14ac:dyDescent="0.25">
      <c r="A71" s="18" t="s">
        <v>170</v>
      </c>
      <c r="B71" s="117" t="s">
        <v>29</v>
      </c>
      <c r="C71" s="117" t="s">
        <v>171</v>
      </c>
      <c r="D71" s="118" t="s">
        <v>172</v>
      </c>
      <c r="E71" s="119" t="s">
        <v>173</v>
      </c>
      <c r="F71" s="120">
        <v>1</v>
      </c>
      <c r="G71" s="121">
        <v>449.39</v>
      </c>
      <c r="H71" s="127">
        <f t="shared" ref="H71:H82" si="11">ROUND(G71,2)*ROUND(F71,2)</f>
        <v>449.39</v>
      </c>
      <c r="I71" s="124"/>
      <c r="J71" s="96">
        <f t="shared" ref="J71:J87" si="12">IF(I71&gt;G71,"NÃO ATENDE",ROUND(I71*F71,2))</f>
        <v>0</v>
      </c>
    </row>
    <row r="72" spans="1:10" ht="30" x14ac:dyDescent="0.25">
      <c r="A72" s="18" t="s">
        <v>174</v>
      </c>
      <c r="B72" s="19" t="s">
        <v>20</v>
      </c>
      <c r="C72" s="19" t="s">
        <v>175</v>
      </c>
      <c r="D72" s="20" t="s">
        <v>176</v>
      </c>
      <c r="E72" s="21" t="s">
        <v>81</v>
      </c>
      <c r="F72" s="22">
        <v>6</v>
      </c>
      <c r="G72" s="67">
        <v>11.52</v>
      </c>
      <c r="H72" s="29">
        <f t="shared" si="11"/>
        <v>69.12</v>
      </c>
      <c r="I72" s="80"/>
      <c r="J72" s="58">
        <f t="shared" si="12"/>
        <v>0</v>
      </c>
    </row>
    <row r="73" spans="1:10" ht="30" x14ac:dyDescent="0.25">
      <c r="A73" s="18" t="s">
        <v>177</v>
      </c>
      <c r="B73" s="19" t="s">
        <v>20</v>
      </c>
      <c r="C73" s="19" t="s">
        <v>178</v>
      </c>
      <c r="D73" s="20" t="s">
        <v>179</v>
      </c>
      <c r="E73" s="21" t="s">
        <v>81</v>
      </c>
      <c r="F73" s="22">
        <v>2</v>
      </c>
      <c r="G73" s="67">
        <v>50.57</v>
      </c>
      <c r="H73" s="29">
        <f>ROUND(G73,2)*ROUND(F73,2)</f>
        <v>101.14</v>
      </c>
      <c r="I73" s="80"/>
      <c r="J73" s="58">
        <f t="shared" si="12"/>
        <v>0</v>
      </c>
    </row>
    <row r="74" spans="1:10" ht="30" x14ac:dyDescent="0.25">
      <c r="A74" s="18" t="s">
        <v>180</v>
      </c>
      <c r="B74" s="19" t="s">
        <v>29</v>
      </c>
      <c r="C74" s="19" t="s">
        <v>181</v>
      </c>
      <c r="D74" s="20" t="s">
        <v>182</v>
      </c>
      <c r="E74" s="21" t="s">
        <v>173</v>
      </c>
      <c r="F74" s="22">
        <v>2</v>
      </c>
      <c r="G74" s="67">
        <v>79.72</v>
      </c>
      <c r="H74" s="29">
        <f>ROUND(G74,2)*ROUND(F74,2)</f>
        <v>159.44</v>
      </c>
      <c r="I74" s="80"/>
      <c r="J74" s="58">
        <f t="shared" si="12"/>
        <v>0</v>
      </c>
    </row>
    <row r="75" spans="1:10" ht="30" x14ac:dyDescent="0.25">
      <c r="A75" s="18" t="s">
        <v>183</v>
      </c>
      <c r="B75" s="19" t="s">
        <v>29</v>
      </c>
      <c r="C75" s="19" t="s">
        <v>184</v>
      </c>
      <c r="D75" s="20" t="s">
        <v>185</v>
      </c>
      <c r="E75" s="21" t="s">
        <v>93</v>
      </c>
      <c r="F75" s="22">
        <v>3</v>
      </c>
      <c r="G75" s="67">
        <v>179.44</v>
      </c>
      <c r="H75" s="29">
        <f>ROUND(G75,2)*ROUND(F75,2)</f>
        <v>538.31999999999994</v>
      </c>
      <c r="I75" s="80"/>
      <c r="J75" s="58">
        <f t="shared" si="12"/>
        <v>0</v>
      </c>
    </row>
    <row r="76" spans="1:10" ht="31.5" customHeight="1" x14ac:dyDescent="0.25">
      <c r="A76" s="18" t="s">
        <v>186</v>
      </c>
      <c r="B76" s="19" t="s">
        <v>20</v>
      </c>
      <c r="C76" s="19" t="s">
        <v>187</v>
      </c>
      <c r="D76" s="20" t="s">
        <v>188</v>
      </c>
      <c r="E76" s="21" t="s">
        <v>81</v>
      </c>
      <c r="F76" s="22">
        <v>7</v>
      </c>
      <c r="G76" s="67">
        <v>21.12</v>
      </c>
      <c r="H76" s="29">
        <f t="shared" si="11"/>
        <v>147.84</v>
      </c>
      <c r="I76" s="80"/>
      <c r="J76" s="58">
        <f t="shared" si="12"/>
        <v>0</v>
      </c>
    </row>
    <row r="77" spans="1:10" ht="30" x14ac:dyDescent="0.25">
      <c r="A77" s="18" t="s">
        <v>189</v>
      </c>
      <c r="B77" s="19" t="s">
        <v>20</v>
      </c>
      <c r="C77" s="19" t="s">
        <v>190</v>
      </c>
      <c r="D77" s="20" t="s">
        <v>191</v>
      </c>
      <c r="E77" s="21" t="s">
        <v>81</v>
      </c>
      <c r="F77" s="22">
        <v>1</v>
      </c>
      <c r="G77" s="67">
        <v>39.031074000000004</v>
      </c>
      <c r="H77" s="29">
        <f>ROUND(G77,2)*ROUND(F77,2)</f>
        <v>39.03</v>
      </c>
      <c r="I77" s="80"/>
      <c r="J77" s="58">
        <f t="shared" si="12"/>
        <v>0</v>
      </c>
    </row>
    <row r="78" spans="1:10" ht="30" x14ac:dyDescent="0.25">
      <c r="A78" s="18" t="s">
        <v>192</v>
      </c>
      <c r="B78" s="19" t="s">
        <v>20</v>
      </c>
      <c r="C78" s="19" t="s">
        <v>193</v>
      </c>
      <c r="D78" s="20" t="s">
        <v>194</v>
      </c>
      <c r="E78" s="21" t="s">
        <v>81</v>
      </c>
      <c r="F78" s="22">
        <v>35</v>
      </c>
      <c r="G78" s="67">
        <v>15.627456</v>
      </c>
      <c r="H78" s="29">
        <f>ROUND(G78,2)*ROUND(F78,2)</f>
        <v>547.05000000000007</v>
      </c>
      <c r="I78" s="80"/>
      <c r="J78" s="58">
        <f t="shared" si="12"/>
        <v>0</v>
      </c>
    </row>
    <row r="79" spans="1:10" ht="30" x14ac:dyDescent="0.25">
      <c r="A79" s="18" t="s">
        <v>195</v>
      </c>
      <c r="B79" s="19" t="s">
        <v>20</v>
      </c>
      <c r="C79" s="19" t="s">
        <v>196</v>
      </c>
      <c r="D79" s="20" t="s">
        <v>197</v>
      </c>
      <c r="E79" s="21" t="s">
        <v>81</v>
      </c>
      <c r="F79" s="22">
        <v>1</v>
      </c>
      <c r="G79" s="67">
        <v>27.686142</v>
      </c>
      <c r="H79" s="29">
        <f>ROUND(G79,2)*ROUND(F79,2)</f>
        <v>27.69</v>
      </c>
      <c r="I79" s="80"/>
      <c r="J79" s="58">
        <f t="shared" si="12"/>
        <v>0</v>
      </c>
    </row>
    <row r="80" spans="1:10" ht="30" x14ac:dyDescent="0.25">
      <c r="A80" s="18" t="s">
        <v>198</v>
      </c>
      <c r="B80" s="19" t="s">
        <v>199</v>
      </c>
      <c r="C80" s="19" t="s">
        <v>200</v>
      </c>
      <c r="D80" s="20" t="s">
        <v>201</v>
      </c>
      <c r="E80" s="21" t="s">
        <v>173</v>
      </c>
      <c r="F80" s="22">
        <v>15</v>
      </c>
      <c r="G80" s="67">
        <v>48.721849800000001</v>
      </c>
      <c r="H80" s="29">
        <f t="shared" si="11"/>
        <v>730.8</v>
      </c>
      <c r="I80" s="80"/>
      <c r="J80" s="58">
        <f t="shared" si="12"/>
        <v>0</v>
      </c>
    </row>
    <row r="81" spans="1:10" x14ac:dyDescent="0.25">
      <c r="A81" s="18" t="s">
        <v>202</v>
      </c>
      <c r="B81" s="19" t="s">
        <v>29</v>
      </c>
      <c r="C81" s="19" t="s">
        <v>203</v>
      </c>
      <c r="D81" s="20" t="s">
        <v>204</v>
      </c>
      <c r="E81" s="21" t="s">
        <v>81</v>
      </c>
      <c r="F81" s="22">
        <v>27</v>
      </c>
      <c r="G81" s="67">
        <v>7.49</v>
      </c>
      <c r="H81" s="29">
        <f t="shared" si="11"/>
        <v>202.23000000000002</v>
      </c>
      <c r="I81" s="80"/>
      <c r="J81" s="58">
        <f t="shared" si="12"/>
        <v>0</v>
      </c>
    </row>
    <row r="82" spans="1:10" ht="30" x14ac:dyDescent="0.25">
      <c r="A82" s="18" t="s">
        <v>205</v>
      </c>
      <c r="B82" s="19" t="s">
        <v>20</v>
      </c>
      <c r="C82" s="19" t="s">
        <v>206</v>
      </c>
      <c r="D82" s="20" t="s">
        <v>207</v>
      </c>
      <c r="E82" s="21" t="s">
        <v>67</v>
      </c>
      <c r="F82" s="22">
        <v>212.38</v>
      </c>
      <c r="G82" s="67">
        <v>5.0087999999999999</v>
      </c>
      <c r="H82" s="29">
        <f t="shared" si="11"/>
        <v>1064.0237999999999</v>
      </c>
      <c r="I82" s="80"/>
      <c r="J82" s="58">
        <f t="shared" si="12"/>
        <v>0</v>
      </c>
    </row>
    <row r="83" spans="1:10" s="27" customFormat="1" ht="30" x14ac:dyDescent="0.25">
      <c r="A83" s="18" t="s">
        <v>208</v>
      </c>
      <c r="B83" s="19" t="s">
        <v>29</v>
      </c>
      <c r="C83" s="19" t="s">
        <v>209</v>
      </c>
      <c r="D83" s="20" t="s">
        <v>210</v>
      </c>
      <c r="E83" s="21" t="s">
        <v>67</v>
      </c>
      <c r="F83" s="22">
        <v>20</v>
      </c>
      <c r="G83" s="67">
        <v>10.79</v>
      </c>
      <c r="H83" s="30">
        <f>ROUND(G83,2)*ROUND(F83,2)</f>
        <v>215.79999999999998</v>
      </c>
      <c r="I83" s="82"/>
      <c r="J83" s="58">
        <f t="shared" si="12"/>
        <v>0</v>
      </c>
    </row>
    <row r="84" spans="1:10" ht="45" x14ac:dyDescent="0.25">
      <c r="A84" s="18" t="s">
        <v>211</v>
      </c>
      <c r="B84" s="19" t="s">
        <v>20</v>
      </c>
      <c r="C84" s="19" t="s">
        <v>212</v>
      </c>
      <c r="D84" s="20" t="s">
        <v>213</v>
      </c>
      <c r="E84" s="21" t="s">
        <v>67</v>
      </c>
      <c r="F84" s="22">
        <v>447.65999999999997</v>
      </c>
      <c r="G84" s="67">
        <v>2.44</v>
      </c>
      <c r="H84" s="29">
        <f>ROUND(G84,2)*ROUND(F84,2)</f>
        <v>1092.2904000000001</v>
      </c>
      <c r="I84" s="80"/>
      <c r="J84" s="58">
        <f t="shared" si="12"/>
        <v>0</v>
      </c>
    </row>
    <row r="85" spans="1:10" ht="45" x14ac:dyDescent="0.25">
      <c r="A85" s="18" t="s">
        <v>214</v>
      </c>
      <c r="B85" s="19" t="s">
        <v>20</v>
      </c>
      <c r="C85" s="19" t="s">
        <v>215</v>
      </c>
      <c r="D85" s="20" t="s">
        <v>216</v>
      </c>
      <c r="E85" s="21" t="s">
        <v>67</v>
      </c>
      <c r="F85" s="22">
        <v>204.29999999999998</v>
      </c>
      <c r="G85" s="67">
        <v>3.81</v>
      </c>
      <c r="H85" s="29">
        <f>ROUND(G85,2)*ROUND(F85,2)</f>
        <v>778.38300000000004</v>
      </c>
      <c r="I85" s="80"/>
      <c r="J85" s="58">
        <f t="shared" si="12"/>
        <v>0</v>
      </c>
    </row>
    <row r="86" spans="1:10" ht="45" x14ac:dyDescent="0.25">
      <c r="A86" s="18" t="s">
        <v>217</v>
      </c>
      <c r="B86" s="19" t="s">
        <v>20</v>
      </c>
      <c r="C86" s="19" t="s">
        <v>218</v>
      </c>
      <c r="D86" s="20" t="s">
        <v>219</v>
      </c>
      <c r="E86" s="21" t="s">
        <v>67</v>
      </c>
      <c r="F86" s="22">
        <v>124.5</v>
      </c>
      <c r="G86" s="67">
        <v>5.18</v>
      </c>
      <c r="H86" s="29">
        <f>ROUND(G86,2)*ROUND(F86,2)</f>
        <v>644.91</v>
      </c>
      <c r="I86" s="80"/>
      <c r="J86" s="58">
        <f t="shared" si="12"/>
        <v>0</v>
      </c>
    </row>
    <row r="87" spans="1:10" ht="45" x14ac:dyDescent="0.25">
      <c r="A87" s="18" t="s">
        <v>220</v>
      </c>
      <c r="B87" s="19" t="s">
        <v>29</v>
      </c>
      <c r="C87" s="19" t="s">
        <v>221</v>
      </c>
      <c r="D87" s="20" t="s">
        <v>222</v>
      </c>
      <c r="E87" s="21" t="s">
        <v>93</v>
      </c>
      <c r="F87" s="22">
        <v>1</v>
      </c>
      <c r="G87" s="67">
        <v>196.65</v>
      </c>
      <c r="H87" s="29">
        <f>ROUND(G87,2)*ROUND(F87,2)</f>
        <v>196.65</v>
      </c>
      <c r="I87" s="80"/>
      <c r="J87" s="58">
        <f t="shared" si="12"/>
        <v>0</v>
      </c>
    </row>
    <row r="88" spans="1:10" ht="15.75" x14ac:dyDescent="0.25">
      <c r="A88" s="12"/>
      <c r="B88" s="107"/>
      <c r="C88" s="107"/>
      <c r="D88" s="108" t="s">
        <v>41</v>
      </c>
      <c r="E88" s="109"/>
      <c r="F88" s="109"/>
      <c r="G88" s="123"/>
      <c r="H88" s="112">
        <f>SUBTOTAL(9,H71:H87)</f>
        <v>7004.1071999999986</v>
      </c>
      <c r="I88" s="125"/>
      <c r="J88" s="114">
        <f>SUM(J71:J87)</f>
        <v>0</v>
      </c>
    </row>
    <row r="89" spans="1:10" ht="15.75" x14ac:dyDescent="0.25">
      <c r="A89" s="102">
        <v>11</v>
      </c>
      <c r="B89" s="84"/>
      <c r="C89" s="105"/>
      <c r="D89" s="106" t="s">
        <v>223</v>
      </c>
      <c r="E89" s="97" t="s">
        <v>60</v>
      </c>
      <c r="F89" s="98"/>
      <c r="G89" s="116"/>
      <c r="H89" s="116"/>
      <c r="I89" s="100"/>
      <c r="J89" s="101"/>
    </row>
    <row r="90" spans="1:10" ht="30" x14ac:dyDescent="0.25">
      <c r="A90" s="18" t="s">
        <v>224</v>
      </c>
      <c r="B90" s="117" t="s">
        <v>29</v>
      </c>
      <c r="C90" s="117" t="s">
        <v>225</v>
      </c>
      <c r="D90" s="118" t="s">
        <v>226</v>
      </c>
      <c r="E90" s="119" t="s">
        <v>173</v>
      </c>
      <c r="F90" s="120">
        <v>1</v>
      </c>
      <c r="G90" s="121">
        <v>1519.04</v>
      </c>
      <c r="H90" s="122">
        <f t="shared" ref="H90:H103" si="13">ROUND(G90,2)*ROUND(F90,2)</f>
        <v>1519.04</v>
      </c>
      <c r="I90" s="124"/>
      <c r="J90" s="96">
        <f t="shared" ref="J90:J105" si="14">IF(I90&gt;G90,"NÃO ATENDE",ROUND(I90*F90,2))</f>
        <v>0</v>
      </c>
    </row>
    <row r="91" spans="1:10" x14ac:dyDescent="0.25">
      <c r="A91" s="18" t="s">
        <v>227</v>
      </c>
      <c r="B91" s="19" t="s">
        <v>29</v>
      </c>
      <c r="C91" s="19" t="s">
        <v>228</v>
      </c>
      <c r="D91" s="20" t="s">
        <v>229</v>
      </c>
      <c r="E91" s="21" t="s">
        <v>230</v>
      </c>
      <c r="F91" s="22">
        <v>1</v>
      </c>
      <c r="G91" s="67">
        <v>93.17</v>
      </c>
      <c r="H91" s="23">
        <f t="shared" si="13"/>
        <v>93.17</v>
      </c>
      <c r="I91" s="80"/>
      <c r="J91" s="58">
        <f t="shared" si="14"/>
        <v>0</v>
      </c>
    </row>
    <row r="92" spans="1:10" s="27" customFormat="1" ht="45" x14ac:dyDescent="0.25">
      <c r="A92" s="18" t="s">
        <v>231</v>
      </c>
      <c r="B92" s="19" t="s">
        <v>20</v>
      </c>
      <c r="C92" s="19" t="s">
        <v>232</v>
      </c>
      <c r="D92" s="20" t="s">
        <v>233</v>
      </c>
      <c r="E92" s="21" t="s">
        <v>81</v>
      </c>
      <c r="F92" s="22">
        <v>4</v>
      </c>
      <c r="G92" s="67">
        <v>244.37</v>
      </c>
      <c r="H92" s="23">
        <f t="shared" si="13"/>
        <v>977.48</v>
      </c>
      <c r="I92" s="82"/>
      <c r="J92" s="58">
        <f t="shared" si="14"/>
        <v>0</v>
      </c>
    </row>
    <row r="93" spans="1:10" x14ac:dyDescent="0.25">
      <c r="A93" s="18" t="s">
        <v>234</v>
      </c>
      <c r="B93" s="19" t="s">
        <v>29</v>
      </c>
      <c r="C93" s="19" t="s">
        <v>235</v>
      </c>
      <c r="D93" s="20" t="s">
        <v>236</v>
      </c>
      <c r="E93" s="21" t="s">
        <v>237</v>
      </c>
      <c r="F93" s="22">
        <v>7</v>
      </c>
      <c r="G93" s="67">
        <v>85.91</v>
      </c>
      <c r="H93" s="23">
        <f t="shared" si="13"/>
        <v>601.37</v>
      </c>
      <c r="I93" s="80"/>
      <c r="J93" s="58">
        <f t="shared" si="14"/>
        <v>0</v>
      </c>
    </row>
    <row r="94" spans="1:10" x14ac:dyDescent="0.25">
      <c r="A94" s="18" t="s">
        <v>238</v>
      </c>
      <c r="B94" s="19" t="s">
        <v>29</v>
      </c>
      <c r="C94" s="19" t="s">
        <v>239</v>
      </c>
      <c r="D94" s="20" t="s">
        <v>240</v>
      </c>
      <c r="E94" s="21" t="s">
        <v>241</v>
      </c>
      <c r="F94" s="22">
        <v>3</v>
      </c>
      <c r="G94" s="67">
        <v>101.71</v>
      </c>
      <c r="H94" s="23">
        <f t="shared" si="13"/>
        <v>305.13</v>
      </c>
      <c r="I94" s="80"/>
      <c r="J94" s="58">
        <f t="shared" si="14"/>
        <v>0</v>
      </c>
    </row>
    <row r="95" spans="1:10" ht="30" x14ac:dyDescent="0.25">
      <c r="A95" s="18" t="s">
        <v>242</v>
      </c>
      <c r="B95" s="19" t="s">
        <v>29</v>
      </c>
      <c r="C95" s="19" t="s">
        <v>243</v>
      </c>
      <c r="D95" s="20" t="s">
        <v>244</v>
      </c>
      <c r="E95" s="21" t="s">
        <v>241</v>
      </c>
      <c r="F95" s="22">
        <v>13</v>
      </c>
      <c r="G95" s="67">
        <v>79.31</v>
      </c>
      <c r="H95" s="23">
        <f t="shared" si="13"/>
        <v>1031.03</v>
      </c>
      <c r="I95" s="80"/>
      <c r="J95" s="58">
        <f t="shared" si="14"/>
        <v>0</v>
      </c>
    </row>
    <row r="96" spans="1:10" ht="30" x14ac:dyDescent="0.25">
      <c r="A96" s="18" t="s">
        <v>245</v>
      </c>
      <c r="B96" s="19" t="s">
        <v>29</v>
      </c>
      <c r="C96" s="19" t="s">
        <v>246</v>
      </c>
      <c r="D96" s="20" t="s">
        <v>247</v>
      </c>
      <c r="E96" s="21" t="s">
        <v>237</v>
      </c>
      <c r="F96" s="22">
        <v>6</v>
      </c>
      <c r="G96" s="67">
        <v>139.6</v>
      </c>
      <c r="H96" s="23">
        <f t="shared" si="13"/>
        <v>837.59999999999991</v>
      </c>
      <c r="I96" s="80"/>
      <c r="J96" s="58">
        <f t="shared" si="14"/>
        <v>0</v>
      </c>
    </row>
    <row r="97" spans="1:10" ht="60" x14ac:dyDescent="0.25">
      <c r="A97" s="18" t="s">
        <v>248</v>
      </c>
      <c r="B97" s="19" t="s">
        <v>29</v>
      </c>
      <c r="C97" s="19" t="s">
        <v>249</v>
      </c>
      <c r="D97" s="20" t="s">
        <v>250</v>
      </c>
      <c r="E97" s="21" t="s">
        <v>173</v>
      </c>
      <c r="F97" s="22">
        <v>7</v>
      </c>
      <c r="G97" s="67">
        <v>859.02</v>
      </c>
      <c r="H97" s="23">
        <f t="shared" si="13"/>
        <v>6013.1399999999994</v>
      </c>
      <c r="I97" s="80"/>
      <c r="J97" s="58">
        <f t="shared" si="14"/>
        <v>0</v>
      </c>
    </row>
    <row r="98" spans="1:10" ht="30" x14ac:dyDescent="0.25">
      <c r="A98" s="18" t="s">
        <v>251</v>
      </c>
      <c r="B98" s="19" t="s">
        <v>29</v>
      </c>
      <c r="C98" s="19" t="s">
        <v>252</v>
      </c>
      <c r="D98" s="20" t="s">
        <v>253</v>
      </c>
      <c r="E98" s="21" t="s">
        <v>67</v>
      </c>
      <c r="F98" s="22">
        <v>15</v>
      </c>
      <c r="G98" s="67">
        <v>20.73</v>
      </c>
      <c r="H98" s="23">
        <f t="shared" si="13"/>
        <v>310.95</v>
      </c>
      <c r="I98" s="80"/>
      <c r="J98" s="58">
        <f t="shared" si="14"/>
        <v>0</v>
      </c>
    </row>
    <row r="99" spans="1:10" ht="75" x14ac:dyDescent="0.25">
      <c r="A99" s="18" t="s">
        <v>254</v>
      </c>
      <c r="B99" s="19" t="s">
        <v>20</v>
      </c>
      <c r="C99" s="19" t="s">
        <v>255</v>
      </c>
      <c r="D99" s="20" t="s">
        <v>256</v>
      </c>
      <c r="E99" s="21" t="s">
        <v>81</v>
      </c>
      <c r="F99" s="22">
        <v>2</v>
      </c>
      <c r="G99" s="67">
        <v>30.38</v>
      </c>
      <c r="H99" s="23">
        <f t="shared" si="13"/>
        <v>60.76</v>
      </c>
      <c r="I99" s="80"/>
      <c r="J99" s="58">
        <f t="shared" si="14"/>
        <v>0</v>
      </c>
    </row>
    <row r="100" spans="1:10" ht="75" x14ac:dyDescent="0.25">
      <c r="A100" s="18" t="s">
        <v>257</v>
      </c>
      <c r="B100" s="19" t="s">
        <v>20</v>
      </c>
      <c r="C100" s="19" t="s">
        <v>258</v>
      </c>
      <c r="D100" s="20" t="s">
        <v>259</v>
      </c>
      <c r="E100" s="21" t="s">
        <v>81</v>
      </c>
      <c r="F100" s="22">
        <v>3</v>
      </c>
      <c r="G100" s="67">
        <v>14.56</v>
      </c>
      <c r="H100" s="23">
        <f t="shared" si="13"/>
        <v>43.68</v>
      </c>
      <c r="I100" s="80"/>
      <c r="J100" s="58">
        <f t="shared" si="14"/>
        <v>0</v>
      </c>
    </row>
    <row r="101" spans="1:10" ht="30" x14ac:dyDescent="0.25">
      <c r="A101" s="18" t="s">
        <v>260</v>
      </c>
      <c r="B101" s="19" t="s">
        <v>20</v>
      </c>
      <c r="C101" s="19" t="s">
        <v>261</v>
      </c>
      <c r="D101" s="20" t="s">
        <v>262</v>
      </c>
      <c r="E101" s="21" t="s">
        <v>81</v>
      </c>
      <c r="F101" s="22">
        <v>6</v>
      </c>
      <c r="G101" s="67">
        <v>7.98</v>
      </c>
      <c r="H101" s="23">
        <f t="shared" si="13"/>
        <v>47.88</v>
      </c>
      <c r="I101" s="80"/>
      <c r="J101" s="58">
        <f t="shared" si="14"/>
        <v>0</v>
      </c>
    </row>
    <row r="102" spans="1:10" ht="60" x14ac:dyDescent="0.25">
      <c r="A102" s="18" t="s">
        <v>263</v>
      </c>
      <c r="B102" s="19" t="s">
        <v>20</v>
      </c>
      <c r="C102" s="19" t="s">
        <v>264</v>
      </c>
      <c r="D102" s="20" t="s">
        <v>265</v>
      </c>
      <c r="E102" s="21" t="s">
        <v>67</v>
      </c>
      <c r="F102" s="22">
        <v>15</v>
      </c>
      <c r="G102" s="67">
        <v>23.02</v>
      </c>
      <c r="H102" s="23">
        <f t="shared" si="13"/>
        <v>345.3</v>
      </c>
      <c r="I102" s="80"/>
      <c r="J102" s="58">
        <f t="shared" si="14"/>
        <v>0</v>
      </c>
    </row>
    <row r="103" spans="1:10" ht="45" x14ac:dyDescent="0.25">
      <c r="A103" s="18" t="s">
        <v>266</v>
      </c>
      <c r="B103" s="19" t="s">
        <v>20</v>
      </c>
      <c r="C103" s="19" t="s">
        <v>267</v>
      </c>
      <c r="D103" s="20" t="s">
        <v>268</v>
      </c>
      <c r="E103" s="21" t="s">
        <v>230</v>
      </c>
      <c r="F103" s="22">
        <v>4</v>
      </c>
      <c r="G103" s="67">
        <v>61.87</v>
      </c>
      <c r="H103" s="23">
        <f t="shared" si="13"/>
        <v>247.48</v>
      </c>
      <c r="I103" s="80"/>
      <c r="J103" s="58">
        <f t="shared" si="14"/>
        <v>0</v>
      </c>
    </row>
    <row r="104" spans="1:10" s="26" customFormat="1" ht="30" x14ac:dyDescent="0.25">
      <c r="A104" s="18" t="s">
        <v>269</v>
      </c>
      <c r="B104" s="6" t="s">
        <v>20</v>
      </c>
      <c r="C104" s="8">
        <v>89352</v>
      </c>
      <c r="D104" s="7" t="s">
        <v>270</v>
      </c>
      <c r="E104" s="8" t="s">
        <v>81</v>
      </c>
      <c r="F104" s="22">
        <v>6</v>
      </c>
      <c r="G104" s="66">
        <v>29.9</v>
      </c>
      <c r="H104" s="10">
        <f>ROUND(G104,2)*ROUND(F104,2)</f>
        <v>179.39999999999998</v>
      </c>
      <c r="I104" s="81"/>
      <c r="J104" s="58">
        <f t="shared" si="14"/>
        <v>0</v>
      </c>
    </row>
    <row r="105" spans="1:10" s="26" customFormat="1" x14ac:dyDescent="0.25">
      <c r="A105" s="18" t="s">
        <v>271</v>
      </c>
      <c r="B105" s="6" t="s">
        <v>20</v>
      </c>
      <c r="C105" s="6" t="s">
        <v>272</v>
      </c>
      <c r="D105" s="7" t="s">
        <v>273</v>
      </c>
      <c r="E105" s="8" t="s">
        <v>67</v>
      </c>
      <c r="F105" s="22">
        <v>2</v>
      </c>
      <c r="G105" s="66">
        <v>50.65</v>
      </c>
      <c r="H105" s="10">
        <f>ROUND(G105,2)*ROUND(F105,2)</f>
        <v>101.3</v>
      </c>
      <c r="I105" s="81"/>
      <c r="J105" s="58">
        <f t="shared" si="14"/>
        <v>0</v>
      </c>
    </row>
    <row r="106" spans="1:10" ht="15.75" x14ac:dyDescent="0.25">
      <c r="A106" s="12"/>
      <c r="B106" s="107"/>
      <c r="C106" s="107"/>
      <c r="D106" s="108" t="s">
        <v>41</v>
      </c>
      <c r="E106" s="109"/>
      <c r="F106" s="109"/>
      <c r="G106" s="123"/>
      <c r="H106" s="112">
        <f>SUBTOTAL(9,H90:H105)</f>
        <v>12714.709999999997</v>
      </c>
      <c r="I106" s="125"/>
      <c r="J106" s="114">
        <f>SUM(J90:J105)</f>
        <v>0</v>
      </c>
    </row>
    <row r="107" spans="1:10" ht="15.75" x14ac:dyDescent="0.25">
      <c r="A107" s="102">
        <v>12</v>
      </c>
      <c r="B107" s="84"/>
      <c r="C107" s="105"/>
      <c r="D107" s="106" t="s">
        <v>274</v>
      </c>
      <c r="E107" s="97" t="s">
        <v>60</v>
      </c>
      <c r="F107" s="98"/>
      <c r="G107" s="116"/>
      <c r="H107" s="116"/>
      <c r="I107" s="100"/>
      <c r="J107" s="101"/>
    </row>
    <row r="108" spans="1:10" x14ac:dyDescent="0.25">
      <c r="A108" s="18" t="s">
        <v>275</v>
      </c>
      <c r="B108" s="117" t="s">
        <v>29</v>
      </c>
      <c r="C108" s="117" t="s">
        <v>276</v>
      </c>
      <c r="D108" s="118" t="s">
        <v>277</v>
      </c>
      <c r="E108" s="119" t="s">
        <v>23</v>
      </c>
      <c r="F108" s="120">
        <v>1107.1514999999999</v>
      </c>
      <c r="G108" s="121">
        <v>10.9</v>
      </c>
      <c r="H108" s="122">
        <f t="shared" ref="H108:H113" si="15">ROUND(G108,2)*ROUND(F108,2)</f>
        <v>12067.935000000001</v>
      </c>
      <c r="I108" s="124"/>
      <c r="J108" s="96">
        <f t="shared" ref="J108:J114" si="16">IF(I108&gt;G108,"NÃO ATENDE",ROUND(I108*F108,2))</f>
        <v>0</v>
      </c>
    </row>
    <row r="109" spans="1:10" ht="30" x14ac:dyDescent="0.25">
      <c r="A109" s="18" t="s">
        <v>278</v>
      </c>
      <c r="B109" s="19" t="s">
        <v>199</v>
      </c>
      <c r="C109" s="19" t="s">
        <v>279</v>
      </c>
      <c r="D109" s="20" t="s">
        <v>280</v>
      </c>
      <c r="E109" s="21" t="s">
        <v>281</v>
      </c>
      <c r="F109" s="22">
        <v>639.52</v>
      </c>
      <c r="G109" s="67">
        <v>3.4096344134399996</v>
      </c>
      <c r="H109" s="23">
        <f t="shared" si="15"/>
        <v>2180.7631999999999</v>
      </c>
      <c r="I109" s="80"/>
      <c r="J109" s="58">
        <f t="shared" si="16"/>
        <v>0</v>
      </c>
    </row>
    <row r="110" spans="1:10" x14ac:dyDescent="0.25">
      <c r="A110" s="18" t="s">
        <v>282</v>
      </c>
      <c r="B110" s="19" t="s">
        <v>20</v>
      </c>
      <c r="C110" s="19" t="s">
        <v>283</v>
      </c>
      <c r="D110" s="20" t="s">
        <v>284</v>
      </c>
      <c r="E110" s="21" t="s">
        <v>23</v>
      </c>
      <c r="F110" s="22">
        <v>33.601999999999997</v>
      </c>
      <c r="G110" s="67">
        <v>10.9</v>
      </c>
      <c r="H110" s="23">
        <f t="shared" si="15"/>
        <v>366.24</v>
      </c>
      <c r="I110" s="80"/>
      <c r="J110" s="58">
        <f t="shared" si="16"/>
        <v>0</v>
      </c>
    </row>
    <row r="111" spans="1:10" ht="45" x14ac:dyDescent="0.25">
      <c r="A111" s="18" t="s">
        <v>285</v>
      </c>
      <c r="B111" s="19" t="s">
        <v>20</v>
      </c>
      <c r="C111" s="19" t="s">
        <v>286</v>
      </c>
      <c r="D111" s="20" t="s">
        <v>287</v>
      </c>
      <c r="E111" s="21" t="s">
        <v>23</v>
      </c>
      <c r="F111" s="22">
        <v>1107.1514999999999</v>
      </c>
      <c r="G111" s="67">
        <v>14.5</v>
      </c>
      <c r="H111" s="23">
        <f t="shared" si="15"/>
        <v>16053.675000000001</v>
      </c>
      <c r="I111" s="80"/>
      <c r="J111" s="58">
        <f t="shared" si="16"/>
        <v>0</v>
      </c>
    </row>
    <row r="112" spans="1:10" ht="45" x14ac:dyDescent="0.25">
      <c r="A112" s="18" t="s">
        <v>288</v>
      </c>
      <c r="B112" s="19" t="s">
        <v>29</v>
      </c>
      <c r="C112" s="19" t="s">
        <v>289</v>
      </c>
      <c r="D112" s="20" t="s">
        <v>290</v>
      </c>
      <c r="E112" s="21" t="s">
        <v>23</v>
      </c>
      <c r="F112" s="22">
        <v>23.520000000000003</v>
      </c>
      <c r="G112" s="67">
        <v>24.11</v>
      </c>
      <c r="H112" s="23">
        <f t="shared" si="15"/>
        <v>567.06719999999996</v>
      </c>
      <c r="I112" s="80"/>
      <c r="J112" s="58">
        <f t="shared" si="16"/>
        <v>0</v>
      </c>
    </row>
    <row r="113" spans="1:10" ht="30" x14ac:dyDescent="0.25">
      <c r="A113" s="18" t="s">
        <v>291</v>
      </c>
      <c r="B113" s="19" t="s">
        <v>20</v>
      </c>
      <c r="C113" s="19" t="s">
        <v>292</v>
      </c>
      <c r="D113" s="20" t="s">
        <v>293</v>
      </c>
      <c r="E113" s="21" t="s">
        <v>23</v>
      </c>
      <c r="F113" s="22">
        <v>42.902000000000001</v>
      </c>
      <c r="G113" s="67">
        <v>24.09</v>
      </c>
      <c r="H113" s="23">
        <f t="shared" si="15"/>
        <v>1033.461</v>
      </c>
      <c r="I113" s="80"/>
      <c r="J113" s="58">
        <f t="shared" si="16"/>
        <v>0</v>
      </c>
    </row>
    <row r="114" spans="1:10" ht="45" x14ac:dyDescent="0.25">
      <c r="A114" s="18" t="s">
        <v>294</v>
      </c>
      <c r="B114" s="19" t="s">
        <v>29</v>
      </c>
      <c r="C114" s="19" t="s">
        <v>295</v>
      </c>
      <c r="D114" s="20" t="s">
        <v>296</v>
      </c>
      <c r="E114" s="21" t="s">
        <v>23</v>
      </c>
      <c r="F114" s="22">
        <v>640.1</v>
      </c>
      <c r="G114" s="67">
        <v>21.91</v>
      </c>
      <c r="H114" s="23">
        <f>ROUND(G114*F114,2)</f>
        <v>14024.59</v>
      </c>
      <c r="I114" s="80"/>
      <c r="J114" s="58">
        <f t="shared" si="16"/>
        <v>0</v>
      </c>
    </row>
    <row r="115" spans="1:10" ht="15.75" x14ac:dyDescent="0.25">
      <c r="A115" s="12"/>
      <c r="B115" s="13"/>
      <c r="C115" s="13"/>
      <c r="D115" s="14" t="s">
        <v>41</v>
      </c>
      <c r="E115" s="15"/>
      <c r="F115" s="15"/>
      <c r="G115" s="31"/>
      <c r="H115" s="16">
        <f>SUBTOTAL(9,H108:H114)</f>
        <v>46293.731400000004</v>
      </c>
      <c r="I115" s="63"/>
      <c r="J115" s="59">
        <f>SUM(J108:J114)</f>
        <v>0</v>
      </c>
    </row>
    <row r="116" spans="1:10" ht="16.5" thickBot="1" x14ac:dyDescent="0.3">
      <c r="A116" s="51"/>
      <c r="B116" s="52"/>
      <c r="C116" s="53"/>
      <c r="D116" s="54"/>
      <c r="E116" s="55"/>
      <c r="F116" s="52"/>
      <c r="G116" s="56" t="s">
        <v>297</v>
      </c>
      <c r="H116" s="57">
        <f>SUBTOTAL(9,H9:H115)</f>
        <v>188710.8009</v>
      </c>
      <c r="I116" s="64"/>
      <c r="J116" s="60">
        <f>SUM(J15,J22,J29,J38,J42,J45,J52,J59,J69,J88,J106,J115)</f>
        <v>0</v>
      </c>
    </row>
    <row r="117" spans="1:10" ht="15.75" x14ac:dyDescent="0.25">
      <c r="A117" s="33"/>
      <c r="B117" s="33"/>
      <c r="C117" s="34"/>
      <c r="D117" s="32"/>
      <c r="E117" s="35"/>
      <c r="F117" s="33"/>
      <c r="G117" s="36"/>
      <c r="H117" s="43"/>
      <c r="I117" s="61"/>
      <c r="J117" s="61"/>
    </row>
    <row r="118" spans="1:10" s="3" customFormat="1" ht="60.75" customHeight="1" x14ac:dyDescent="0.25">
      <c r="A118" s="83"/>
      <c r="B118" s="83"/>
      <c r="C118" s="83"/>
      <c r="D118" s="83"/>
      <c r="E118" s="83"/>
      <c r="F118" s="83"/>
      <c r="G118" s="83"/>
      <c r="H118" s="83"/>
      <c r="I118" s="83"/>
      <c r="J118" s="83"/>
    </row>
    <row r="119" spans="1:10" x14ac:dyDescent="0.25">
      <c r="A119" s="37"/>
      <c r="B119" s="37"/>
      <c r="C119" s="38"/>
      <c r="D119" s="37"/>
      <c r="E119" s="39"/>
      <c r="F119" s="37"/>
      <c r="G119" s="40"/>
      <c r="H119" s="40"/>
      <c r="I119" s="61"/>
      <c r="J119" s="61"/>
    </row>
  </sheetData>
  <sheetProtection algorithmName="SHA-512" hashValue="VGLjlC2W1YkrNunQX4Xu57gz4RSuwphyvwIoNxXdXctCn33uLxHRxjzOF3KKAhqgz0WMDxKOdZ8LzM0POHiAhg==" saltValue="CzrudKJ3E3aJ6ckX9Zy9Nw==" spinCount="100000" sheet="1" objects="1" scenarios="1" insertRows="0" deleteRows="0" selectLockedCells="1" autoFilter="0"/>
  <autoFilter ref="C7:H15"/>
  <mergeCells count="19">
    <mergeCell ref="A118:J118"/>
    <mergeCell ref="A5:D5"/>
    <mergeCell ref="H6:H7"/>
    <mergeCell ref="A1:J2"/>
    <mergeCell ref="H3:J3"/>
    <mergeCell ref="H4:J4"/>
    <mergeCell ref="G5:J5"/>
    <mergeCell ref="I6:J6"/>
    <mergeCell ref="A3:B3"/>
    <mergeCell ref="C3:F3"/>
    <mergeCell ref="A4:B4"/>
    <mergeCell ref="C4:F4"/>
    <mergeCell ref="E5:F5"/>
    <mergeCell ref="A6:A7"/>
    <mergeCell ref="B6:C6"/>
    <mergeCell ref="D6:D7"/>
    <mergeCell ref="E6:E7"/>
    <mergeCell ref="F6:F7"/>
    <mergeCell ref="G6:G7"/>
  </mergeCells>
  <conditionalFormatting sqref="E90:E105 E40:E41 E35:E37 E65:E68 E9:E22 E109:E114">
    <cfRule type="expression" dxfId="15" priority="14" stopIfTrue="1">
      <formula>$E9="digite"</formula>
    </cfRule>
  </conditionalFormatting>
  <conditionalFormatting sqref="D40:D41 D63:D68 D90:D105 D35:D37 D9:D22 D109:D114">
    <cfRule type="expression" dxfId="14" priority="15" stopIfTrue="1">
      <formula>$D9="&gt;&gt;&gt;&gt;&gt;&gt;&gt;&gt;&gt;&gt; Digite aqui a descrição e apresente a composição detalhada."</formula>
    </cfRule>
  </conditionalFormatting>
  <conditionalFormatting sqref="D40:D41 D63:D68 D90:D105 D35:D37 D9:D22 D109:D114">
    <cfRule type="expression" dxfId="13" priority="16" stopIfTrue="1">
      <formula>$D9="&gt;&gt;&gt;&gt;&gt;&gt;&gt;&gt;&gt;&gt;Digite aqui a descrição e apresente a composição detalhada."</formula>
    </cfRule>
  </conditionalFormatting>
  <conditionalFormatting sqref="E29:G29">
    <cfRule type="expression" dxfId="12" priority="11" stopIfTrue="1">
      <formula>$E29="digite"</formula>
    </cfRule>
  </conditionalFormatting>
  <conditionalFormatting sqref="D29">
    <cfRule type="expression" dxfId="11" priority="12" stopIfTrue="1">
      <formula>$D29="&gt;&gt;&gt;&gt;&gt;&gt;&gt;&gt;&gt;&gt; Digite aqui a descrição e apresente a composição detalhada."</formula>
    </cfRule>
  </conditionalFormatting>
  <conditionalFormatting sqref="D29">
    <cfRule type="expression" dxfId="10" priority="13" stopIfTrue="1">
      <formula>$D29="&gt;&gt;&gt;&gt;&gt;&gt;&gt;&gt;&gt;&gt;Digite aqui a descrição e apresente a composição detalhada."</formula>
    </cfRule>
  </conditionalFormatting>
  <conditionalFormatting sqref="E34">
    <cfRule type="expression" dxfId="9" priority="10" stopIfTrue="1">
      <formula>$E34="digite"</formula>
    </cfRule>
  </conditionalFormatting>
  <conditionalFormatting sqref="D34">
    <cfRule type="expression" dxfId="8" priority="9" stopIfTrue="1">
      <formula>$D34="&gt;&gt;&gt;&gt;&gt;&gt;&gt;&gt;&gt;&gt; Digite aqui a descrição e apresente a composição detalhada."</formula>
    </cfRule>
  </conditionalFormatting>
  <conditionalFormatting sqref="D34">
    <cfRule type="expression" dxfId="7" priority="8" stopIfTrue="1">
      <formula>$D34="&gt;&gt;&gt;&gt;&gt;&gt;&gt;&gt;&gt;&gt;Digite aqui a descrição e apresente a composição detalhada."</formula>
    </cfRule>
  </conditionalFormatting>
  <conditionalFormatting sqref="E33">
    <cfRule type="expression" dxfId="6" priority="7" stopIfTrue="1">
      <formula>$E33="digite"</formula>
    </cfRule>
  </conditionalFormatting>
  <conditionalFormatting sqref="D33">
    <cfRule type="expression" dxfId="5" priority="6" stopIfTrue="1">
      <formula>$D33="&gt;&gt;&gt;&gt;&gt;&gt;&gt;&gt;&gt;&gt; Digite aqui a descrição e apresente a composição detalhada."</formula>
    </cfRule>
  </conditionalFormatting>
  <conditionalFormatting sqref="D33">
    <cfRule type="expression" dxfId="4" priority="5" stopIfTrue="1">
      <formula>$D33="&gt;&gt;&gt;&gt;&gt;&gt;&gt;&gt;&gt;&gt;Digite aqui a descrição e apresente a composição detalhada."</formula>
    </cfRule>
  </conditionalFormatting>
  <conditionalFormatting sqref="E108">
    <cfRule type="expression" dxfId="3" priority="2" stopIfTrue="1">
      <formula>$E108="digite"</formula>
    </cfRule>
  </conditionalFormatting>
  <conditionalFormatting sqref="D108">
    <cfRule type="expression" dxfId="2" priority="3" stopIfTrue="1">
      <formula>$D108="&gt;&gt;&gt;&gt;&gt;&gt;&gt;&gt;&gt;&gt; Digite aqui a descrição e apresente a composição detalhada."</formula>
    </cfRule>
  </conditionalFormatting>
  <conditionalFormatting sqref="D108">
    <cfRule type="expression" dxfId="1" priority="4" stopIfTrue="1">
      <formula>$D108="&gt;&gt;&gt;&gt;&gt;&gt;&gt;&gt;&gt;&gt;Digite aqui a descrição e apresente a composição detalhada."</formula>
    </cfRule>
  </conditionalFormatting>
  <conditionalFormatting sqref="J1:J1048576">
    <cfRule type="containsText" dxfId="0" priority="1" operator="containsText" text="NÃO ATENDE">
      <formula>NOT(ISERROR(SEARCH("NÃO ATENDE",J1)))</formula>
    </cfRule>
  </conditionalFormatting>
  <dataValidations count="1">
    <dataValidation type="list" errorStyle="warning" allowBlank="1" showInputMessage="1" showErrorMessage="1" errorTitle="Atenção" error="Os preços deverão ser preferencialmente SINAPI." promptTitle="Escolha o Orgão de Referência" sqref="B89:B105 B31:B37 B70:B87 B24:B29 B40:B41 B60:B68 B44 B47:B51 B54:B58 B8:B22 B107:B114">
      <formula1>"IOPES,SINAPI,DNIT,COMP."</formula1>
    </dataValidation>
  </dataValidations>
  <hyperlinks>
    <hyperlink ref="C87" r:id="rId1" display="javascript:OpenWindow('tabela_serv_composicao.jsp?pk_servtabela=187943.0')"/>
  </hyperlinks>
  <printOptions horizontalCentered="1" verticalCentered="1"/>
  <pageMargins left="0.59055118110236227" right="0.59055118110236227" top="0.59055118110236227" bottom="0.39370078740157483" header="0.31496062992125984" footer="0.27559055118110237"/>
  <pageSetup paperSize="9" scale="44" orientation="portrait" horizontalDpi="300" verticalDpi="300" r:id="rId2"/>
  <headerFooter alignWithMargins="0">
    <oddFooter>&amp;R&amp;P de &amp;N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Preço</vt:lpstr>
      <vt:lpstr>Preço!Area_de_impressao</vt:lpstr>
      <vt:lpstr>Preço!Titulos_de_impressao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EGENHARIA</dc:creator>
  <cp:lastModifiedBy>EGENHARIA</cp:lastModifiedBy>
  <dcterms:created xsi:type="dcterms:W3CDTF">2020-01-13T10:50:50Z</dcterms:created>
  <dcterms:modified xsi:type="dcterms:W3CDTF">2020-05-04T12:29:07Z</dcterms:modified>
</cp:coreProperties>
</file>