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#DRENAGEM E PAVIMENTAÇÃO 2018\#LICITAÇÃO\ANEXO IV\"/>
    </mc:Choice>
  </mc:AlternateContent>
  <bookViews>
    <workbookView xWindow="0" yWindow="0" windowWidth="20490" windowHeight="7155"/>
  </bookViews>
  <sheets>
    <sheet name="PLANILHA ORÇAMENTÁRIA" sheetId="1" r:id="rId1"/>
  </sheets>
  <externalReferences>
    <externalReference r:id="rId2"/>
  </externalReferences>
  <definedNames>
    <definedName name="_xlnm.Print_Area" localSheetId="0">'PLANILHA ORÇAMENTÁRIA'!$A$1:$K$73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8" i="1" l="1"/>
  <c r="K37" i="1"/>
  <c r="A72" i="1" l="1"/>
  <c r="K69" i="1"/>
  <c r="K66" i="1"/>
  <c r="K65" i="1"/>
  <c r="K64" i="1"/>
  <c r="K63" i="1"/>
  <c r="K60" i="1"/>
  <c r="K59" i="1"/>
  <c r="K58" i="1"/>
  <c r="K55" i="1"/>
  <c r="K54" i="1"/>
  <c r="K53" i="1"/>
  <c r="K52" i="1"/>
  <c r="K51" i="1"/>
  <c r="K50" i="1"/>
  <c r="K47" i="1"/>
  <c r="K46" i="1"/>
  <c r="K45" i="1"/>
  <c r="K44" i="1"/>
  <c r="K43" i="1"/>
  <c r="K42" i="1"/>
  <c r="K41" i="1"/>
  <c r="K40" i="1"/>
  <c r="K39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18" i="1"/>
  <c r="K17" i="1"/>
  <c r="K16" i="1"/>
  <c r="K13" i="1"/>
  <c r="K12" i="1"/>
  <c r="K11" i="1"/>
  <c r="O70" i="1" l="1"/>
  <c r="O69" i="1"/>
  <c r="G69" i="1"/>
  <c r="W67" i="1"/>
  <c r="W61" i="1"/>
  <c r="I60" i="1"/>
  <c r="I59" i="1"/>
  <c r="W56" i="1"/>
  <c r="I51" i="1"/>
  <c r="W48" i="1"/>
  <c r="O47" i="1"/>
  <c r="I47" i="1"/>
  <c r="I46" i="1"/>
  <c r="I42" i="1"/>
  <c r="O41" i="1"/>
  <c r="I41" i="1"/>
  <c r="O38" i="1"/>
  <c r="O37" i="1"/>
  <c r="O33" i="1"/>
  <c r="I31" i="1"/>
  <c r="I28" i="1"/>
  <c r="O24" i="1"/>
  <c r="I23" i="1"/>
  <c r="I22" i="1"/>
  <c r="O20" i="1"/>
  <c r="O19" i="1"/>
  <c r="I17" i="1"/>
  <c r="O15" i="1"/>
  <c r="O14" i="1"/>
  <c r="I13" i="1"/>
  <c r="I12" i="1"/>
  <c r="I16" i="1" l="1"/>
  <c r="K19" i="1"/>
  <c r="I24" i="1"/>
  <c r="I27" i="1"/>
  <c r="I30" i="1"/>
  <c r="I35" i="1"/>
  <c r="I39" i="1"/>
  <c r="I44" i="1"/>
  <c r="I50" i="1"/>
  <c r="I11" i="1"/>
  <c r="I14" i="1" s="1"/>
  <c r="I33" i="1"/>
  <c r="I36" i="1"/>
  <c r="I40" i="1"/>
  <c r="I45" i="1"/>
  <c r="I53" i="1"/>
  <c r="I58" i="1"/>
  <c r="I61" i="1" s="1"/>
  <c r="K61" i="1"/>
  <c r="I64" i="1"/>
  <c r="I69" i="1"/>
  <c r="I70" i="1" s="1"/>
  <c r="K70" i="1"/>
  <c r="I25" i="1"/>
  <c r="I54" i="1"/>
  <c r="I65" i="1"/>
  <c r="I18" i="1"/>
  <c r="I19" i="1" s="1"/>
  <c r="I21" i="1"/>
  <c r="I26" i="1"/>
  <c r="I29" i="1"/>
  <c r="I32" i="1"/>
  <c r="I34" i="1"/>
  <c r="I43" i="1"/>
  <c r="I52" i="1"/>
  <c r="I55" i="1"/>
  <c r="I63" i="1"/>
  <c r="I66" i="1"/>
  <c r="I48" i="1" l="1"/>
  <c r="I37" i="1"/>
  <c r="K67" i="1"/>
  <c r="I56" i="1"/>
  <c r="I67" i="1"/>
  <c r="K56" i="1"/>
  <c r="I71" i="1" l="1"/>
  <c r="K14" i="1" l="1"/>
  <c r="K71" i="1" s="1"/>
</calcChain>
</file>

<file path=xl/sharedStrings.xml><?xml version="1.0" encoding="utf-8"?>
<sst xmlns="http://schemas.openxmlformats.org/spreadsheetml/2006/main" count="240" uniqueCount="164">
  <si>
    <t>PREFEITURA MUNICIPAL DE CONCEIÇÃO DO CASTELO</t>
  </si>
  <si>
    <t>ESTADO DO ESPIRITO SANTO</t>
  </si>
  <si>
    <t>PLANILHA ORÇAMENTÁRIA</t>
  </si>
  <si>
    <t>OBRA: PAVIMENTAÇÃO E DRENAGEM DA AVENIDA BEIRA RIO, RUA NOSSA SENHORA DA CONCEIÇÃO E RUA NILTON PIZZOL</t>
  </si>
  <si>
    <t>LOCAL: AVENIDA BEIRA RIO, RUA NOSSA SENHORA DA CONCEIÇÃO E RUA NILTON PIZZOL, CONCEIÇÃO DO CASTELO - ES</t>
  </si>
  <si>
    <t>REFERENCIAL DE PREÇOS: SINAPI - JUNHO 2018 (COM DESONERAÇÃO; L.S. = 89,54%)</t>
  </si>
  <si>
    <t xml:space="preserve">BDI ADOTADO : </t>
  </si>
  <si>
    <t>%</t>
  </si>
  <si>
    <t>TAB. REFER.</t>
  </si>
  <si>
    <t>ITEM</t>
  </si>
  <si>
    <t>ESPESPECIFICAÇÃO</t>
  </si>
  <si>
    <t>UNID</t>
  </si>
  <si>
    <t>QUANT.</t>
  </si>
  <si>
    <t xml:space="preserve">PREÇO UNITARIO </t>
  </si>
  <si>
    <t>PREÇO TOTAL</t>
  </si>
  <si>
    <t>INSTALAÇÃO DO CANTEIRO DE OBRAS</t>
  </si>
  <si>
    <t>74209/001</t>
  </si>
  <si>
    <t>SINAPI</t>
  </si>
  <si>
    <t>1.1</t>
  </si>
  <si>
    <t xml:space="preserve">PLACA DE OBRA EM CHAPA DE ACO GALVANIZADO </t>
  </si>
  <si>
    <t>M²</t>
  </si>
  <si>
    <t>1.2</t>
  </si>
  <si>
    <t xml:space="preserve">EXECUÇÃO DE ALMOXARIFADO EM CANTEIRO DE OBRA EM CHAPA DE MADEIRA COMPENSADA, INCLUSO PRATELEIRAS. AF_02/2016 </t>
  </si>
  <si>
    <t>1.3</t>
  </si>
  <si>
    <t>EXECUÇÃO DE SANITÁRIO E VESTIÁRIO EM CANTEIRO DE OBRA EM CHAPA DE MADEIRA COMPENSADA, NÃO INCLUSO MOBILIÁRIO. AF_02/2016</t>
  </si>
  <si>
    <t>TOTAL 1</t>
  </si>
  <si>
    <t xml:space="preserve"> </t>
  </si>
  <si>
    <t>2.0</t>
  </si>
  <si>
    <t xml:space="preserve">
SERVIÇOS RODOVIÁRIOS - SINALIZAÇÃO PARA SEGURANÇA NA EXECUÇÃO DA OBRA
</t>
  </si>
  <si>
    <t>COMPOSIÇÃO 01/DER-ES</t>
  </si>
  <si>
    <t>2.1</t>
  </si>
  <si>
    <t>Cones para sinalização, fornecimento e colocação</t>
  </si>
  <si>
    <t>UND</t>
  </si>
  <si>
    <t>85424</t>
  </si>
  <si>
    <t>2.2</t>
  </si>
  <si>
    <t>ISOLAMENTO DE OBRA COM TELA PLASTICA COM MALHA DE 5MM E ESTRUTURA DE MADEIRA PONTALETEADA</t>
  </si>
  <si>
    <t>COMPOSIÇÃO 02/DER-ES</t>
  </si>
  <si>
    <t>2.3</t>
  </si>
  <si>
    <t>ELEMENTOS DE MADEIRA PARA SINALIZAÇÃO - CAVALETES</t>
  </si>
  <si>
    <t>TOTAL 3</t>
  </si>
  <si>
    <t>3.0</t>
  </si>
  <si>
    <t>DRENAGEM E OBRAS DE ARTE CORRENTES</t>
  </si>
  <si>
    <t>3.1</t>
  </si>
  <si>
    <t>ESCAVAÇÃO MECANIZADA DE VALA COM PROF. ATÉ 1,5 M (MÉDIA ENTRE MONTANTE E JUSANTE/UMA COMPOSIÇÃO POR TRECHO) COM RETROESCAVADEIRA (CAPACIDADE DA CAÇAMBA DA RETRO: 0,26 M3 / POTÊNCIA: 88 HP), LARGURA DE 0,8 M A 1,5 M, EM SOLO DE 1A CATEGORIA, LOCAIS COM BAIXO NÍVEL DE INTERFERÊNCIA. AF_01/2015</t>
  </si>
  <si>
    <t>M³</t>
  </si>
  <si>
    <t>3.2</t>
  </si>
  <si>
    <t>ESCAVAÇÃO MECANIZADA DE VALA COM PROFUNDIDADE MAIOR QUE 1,5 M ATÉ 3,0M, M (MÉDIA ENTRE MONTANTE E JUSANTE/UMA COMPOSIÇÃO POR TRECHO) COM RETRO
ESCAVADEIRA (CAPACIDADE DA CAÇAMBA DA RETRO: 0,26 M3 / POTÊNCIA: 88 HP), LARGURA DE 0,8 M A 1,5 M, EM SOLO DE 1A CATEGORIA, LOCAIS COM BAIXONÍVEL DE INTERFERÊNCIA. AF_01/2015</t>
  </si>
  <si>
    <t>3.3</t>
  </si>
  <si>
    <t>ESCORAMENTO DE VALA, TIPO PONTALETEAMENTO, COM PROFUNDIDADE DE 0 A 1,5M, LARGURA MENOR QUE 1,5 M, EM LOCAL COM NÍVEL BAIXO DE INTERFERÊNCIA. AF_06/2016</t>
  </si>
  <si>
    <t>COMPOSIÇÃO 03/DER-ES</t>
  </si>
  <si>
    <t>3.4</t>
  </si>
  <si>
    <t xml:space="preserve"> Poço de Visita para BSTC diâm. 0,40 m em blocos de concreto, em Vias Urbanas</t>
  </si>
  <si>
    <t>74224/001</t>
  </si>
  <si>
    <t>3.5</t>
  </si>
  <si>
    <t>POCO DE VISITA PARA DRENAGEM PLUVIAL, EM CONCRETO ESTRUTURAL, DIMENSOES INTERNAS DE 90X150X80CM (LARGXCOMPXALT), PARA REDE DE 600 MM, EXCLUSOS TAMPAO E CHAMINE.</t>
  </si>
  <si>
    <t xml:space="preserve">  98051</t>
  </si>
  <si>
    <t>3.6</t>
  </si>
  <si>
    <t>CHAMINE P/ POCO DE VISITA EM ALVENARIA, EXCLUSOS TAMPAO E ANEL</t>
  </si>
  <si>
    <t>M</t>
  </si>
  <si>
    <t>3.7</t>
  </si>
  <si>
    <t xml:space="preserve">TAMPAO FOFO ARTICULADO, CLASSE B125 CARGA MAX 12,5 T, REDONDO TAMPA 600 MM, REDE PLUVIAL/ESGOTO, P = CHAMINE CX AREIA / POCO VISITA ASSENTAD O COM ARG CIM/AREIA 1:4, FORNECIMENTO E ASSENTAMENTO
 </t>
  </si>
  <si>
    <t>40561</t>
  </si>
  <si>
    <t>3.8</t>
  </si>
  <si>
    <t>Caixa ralo de elementos pré-moldados em concreto (tudo incluído)</t>
  </si>
  <si>
    <t>3.9</t>
  </si>
  <si>
    <t xml:space="preserve">LASTRO DE VALA COM PREPARO DE FUNDO, LARGURA MENOR QUE 1,5 M, COM CAMA DA DE AREIA, LANÇAMENTO MECANIZADO, EM LOCAL COM NÍVEL BAIXO DE INTERFERÊNCIA. AF_06/2016
  </t>
  </si>
  <si>
    <t>3.10</t>
  </si>
  <si>
    <t>TUBO DE CONCRETO (SIMPLES) PARA REDES COLETORAS DE ÁGUAS PLUVIAIS, DIÂMETRO DE 300 MM, JUNTA RÍGIDA, INSTALADO EM LOCAL COM BAIXO NÍVEL DE INTERFERÊNCIAS - FORNECIMENTO E ASSENTAMENTO. AF_12/2015</t>
  </si>
  <si>
    <t>3.11</t>
  </si>
  <si>
    <t>TUBO DE CONCRETO PARA REDES COLETORAS DE ÁGUAS PLUVIAIS, DIÂMETRO DE 400 MM, JUNTA RÍGIDA, INSTALADO EM LOCAL COM BAIXO NÍVEL DE INTERFERÊNCIAS - FORNECIMENTO E ASSENTAMENTO. AF_12/2015</t>
  </si>
  <si>
    <t>3.12</t>
  </si>
  <si>
    <t>TUBO DE CONCRETO PARA REDES COLETORAS DE ÁGUAS PLUVIAIS, DIÂMETRO DE 600 MM, JUNTA RÍGIDA, INSTALADO EM LOCAL COM BAIXO NÍVEL DE INTERFERÊNCIAS - FORNECIMENTO E ASSENTAMENTO. AF_12/2015</t>
  </si>
  <si>
    <t>3.13</t>
  </si>
  <si>
    <t>REATERRO MANUAL APILOADO COM SOQUETE. AF_10/2017</t>
  </si>
  <si>
    <t>3.14</t>
  </si>
  <si>
    <t>REATERRO MECANIZADO DE VALA COM RETROESCAVADEIRA (CAPACIDADE DA CAÇAMBA DA RETRO: 0,26 M³ / POTÊNCIA: 88 HP), LARGURA DE 0,8 A 1,5 M, PROFUNDIDADE ATÉ 1,5 M, COM SOLO (SEM SUBSTITUIÇÃO) DE 1ª CATEGORIA EM LOCAIS COM BAIXO NÍVEL DE INTERFERÊNCIA. AF_04/2016</t>
  </si>
  <si>
    <t>3.15</t>
  </si>
  <si>
    <t>EXECUÇÃO E COMPACTAÇÃO DE ATERRO COM SOLO PREDOMINANTEMENTE ARGILOSO EXCLUSIVE ESCAVAÇÃO, CARGA E TRANSPORTE E SOLO. AF_09/2017</t>
  </si>
  <si>
    <t>3.16</t>
  </si>
  <si>
    <t>Descida d'água de aterros em degraus - DAD 01 - areia e brita comerciais</t>
  </si>
  <si>
    <t>m</t>
  </si>
  <si>
    <t>TOTAL  4</t>
  </si>
  <si>
    <t>4.0</t>
  </si>
  <si>
    <t>PAVIMENTAÇÃO</t>
  </si>
  <si>
    <t/>
  </si>
  <si>
    <t>4.1</t>
  </si>
  <si>
    <t>ESCAVACAO MECANICA CAMPO ABERTO EM SOLO EXCETO ROCHA ATE 2,00M PROFUNDIDADE</t>
  </si>
  <si>
    <t>4.2</t>
  </si>
  <si>
    <t>TRANSPORTE COM CAMINHÃO BASCULANTE DE 14 M3, EM VIA URBANA EM LEITO NATURAL (UNIDADE: M3XKM). AF_04/2016</t>
  </si>
  <si>
    <t>M3XKM</t>
  </si>
  <si>
    <t>4.3</t>
  </si>
  <si>
    <t>REGULARIZACAO E COMPACTACAO DE SUBLEITO ATE 20 CM DE ESPESSURA</t>
  </si>
  <si>
    <t>4.4</t>
  </si>
  <si>
    <t>EXECUÇÃO E COMPACTAÇÃO DE BASE E OU SUB BASE COM SOLO ESTABILIZADO GRANULOMETRICAMENTE - EXCLUSIVE ESCAVAÇÃO, CARGA E TRANSPORTE E SOLO. AF_09/2017</t>
  </si>
  <si>
    <t>4.5</t>
  </si>
  <si>
    <t>ASSENTAMENTO DE GUIA (MEIO-FIO) EM TRECHO RETO, CONFECCIONADA EM CONCRETO PRÉ-FABRICADO, DIMENSÕES 100X15X13X30 CM (COMPRIMENTO X BASE INFERIOR X BASE SUPERIOR X ALTURA), PARA VIAS URBANAS (USO VIÁRIO). AF_06/2016</t>
  </si>
  <si>
    <t>4.6</t>
  </si>
  <si>
    <t>ASSENTAMENTO DE GUIA (MEIO-FIO) EM TRECHO CURVO, CONFECCIONADA EM CONCRETO PRÉ-FABRICADO, DIMENSÕES 100X15X13X30 CM (COMPRIMENTO X BASE INFERIOR X BASE SUPERIOR X ALTURA), PARA VIAS URBANAS (USO VIÁRIO). AF_06/2016</t>
  </si>
  <si>
    <t>94288</t>
  </si>
  <si>
    <t>4.7</t>
  </si>
  <si>
    <t>EXECUÇÃO DE SARJETA DE CONCRETO USINADO, MOLDADA IN LOCO EM TRECHO CURVO, 30 CM BASE X 10 CM ALTURA. AF_06/2016</t>
  </si>
  <si>
    <t>4.8</t>
  </si>
  <si>
    <t>EXECUÇÃO DE SARJETA DE CONCRETO USINADO, MOLDADA IN LOCO EM TRECHO RETO, 30 CM BASE X 10 CM ALTURA. AF_06/2016</t>
  </si>
  <si>
    <t>4.9</t>
  </si>
  <si>
    <t>EXECUÇÃO DE VIA EM PISO INTERTRAVADO, COM BLOCO 16 FACES DE 22 X 11 CM, ESPESSURA 8 CM. AF_12/2015</t>
  </si>
  <si>
    <t>TOTAL 4</t>
  </si>
  <si>
    <t>5.0</t>
  </si>
  <si>
    <t>VIGAS DE TRAVAMENTO</t>
  </si>
  <si>
    <t>5.1</t>
  </si>
  <si>
    <t>LASTRO DE CONCRETO MAGRO, APLICADO EM PISOS OU RADIERS. AF_08/2017</t>
  </si>
  <si>
    <t>5.2</t>
  </si>
  <si>
    <t>ARMAÇÃO DE BLOCO, VIGA BALDRAME OU SAPATA UTILIZANDO AÇO CA-50 DE 6,3MM - MONTAGEM. AF_06/2017</t>
  </si>
  <si>
    <t>Kg</t>
  </si>
  <si>
    <t>5.3</t>
  </si>
  <si>
    <t>ARMAÇÃO DE BLOCO, VIGA BALDRAME OU SAPATA UTILIZANDO AÇO CA-50 DE 10,0MM - MONTAGEM. AF_06/2017</t>
  </si>
  <si>
    <t>5.4</t>
  </si>
  <si>
    <t>FABRICAÇÃO, MONTAGEM E DESMONTAGEM DE FÔRMA PARA VIGA BALDRAME, EM MADEIRA SERRADA, E=25 MM, 4 UTILIZAÇÕES. AF_06/2017</t>
  </si>
  <si>
    <t>5.5</t>
  </si>
  <si>
    <t>CONCRETO FCK = 20MPA, TRAÇO 1:2,7:3 (CIMENTO/ AREIA MÉDIA/ BRITA 1)  -PREPARO MECÂNICO COM BETONEIRA 400 L. AF_07/2016</t>
  </si>
  <si>
    <t>5.6</t>
  </si>
  <si>
    <t>LANÇAMENTO COM USO DE BALDES, ADENSAMENTO E ACABAMENTO DE CONCRETO EM ESTRUTURAS. AF_12/2015</t>
  </si>
  <si>
    <t>TOTAL  5</t>
  </si>
  <si>
    <t>6.0</t>
  </si>
  <si>
    <t>CALÇADA DE ACESSIBILIDADE</t>
  </si>
  <si>
    <t>6.1</t>
  </si>
  <si>
    <t>Lastro de brita, inclusive transporte da brita</t>
  </si>
  <si>
    <t>6.2</t>
  </si>
  <si>
    <t>EXECUÇÃO DE PASSEIO (CALÇADA) OU PISO DE CONCRETO COM CONCRETO MOLDADO   IN LOCO, USINADO, ACABAMENTO CONVENCIONAL, NÃO ARMADO. AF_07/2016</t>
  </si>
  <si>
    <t>200253</t>
  </si>
  <si>
    <t>6.3</t>
  </si>
  <si>
    <t>FORNECIMENTO E ASSENTAMENTO DE LADRILHO HIDRAULICO PASTILHADO, VERMELHO, DIM. 20X20, ESP. 1,5 CM, ASSENTADO COM PASTA DE CIMENTO COLANTE, INCLUSIVE REGULARIZAÇÃO E LASTRO</t>
  </si>
  <si>
    <t>TOTAL 6</t>
  </si>
  <si>
    <t>7.0</t>
  </si>
  <si>
    <t>SINALIZAÇÃO VIÁRIA HORIZONTAL E VERTICAL</t>
  </si>
  <si>
    <t>7.1</t>
  </si>
  <si>
    <t>SINALIZAÇÃO HORIZONTAL COM TINTA RETRORREFLETIVA A BASE DE RESINA ACRÍLICA COM MICROESFERAS DE VIDRO</t>
  </si>
  <si>
    <t>1 A 01 870 01</t>
  </si>
  <si>
    <t>COMPOSIÇÃO 08/SICRO-ES</t>
  </si>
  <si>
    <t>7.2</t>
  </si>
  <si>
    <t>CONFECÇÃO DE SUPORTE E TRAVESSA PARA PLACA DE SINALIZAÇÃO</t>
  </si>
  <si>
    <t>UND.</t>
  </si>
  <si>
    <t>4 S 06 200 02</t>
  </si>
  <si>
    <t>COMPOSIÇÃO 09/SICRO-ES</t>
  </si>
  <si>
    <t>7.3</t>
  </si>
  <si>
    <t>FORNECIMENTO E IMPLANTAÇÃO PLACA SINALIZAÇÃO TOTAL REFLETIVA</t>
  </si>
  <si>
    <t>73916/002</t>
  </si>
  <si>
    <t>7.4</t>
  </si>
  <si>
    <t>PLACA ESMALTADA PARA IDENTIFICAÇÃO DE NOME DE RUAS,  DIMENSÃO 45X25 CM, INCLUSIVE SUPORTE DE APOIO METÁLICO</t>
  </si>
  <si>
    <t>TOTAL 7</t>
  </si>
  <si>
    <t>8.0</t>
  </si>
  <si>
    <t>ADMINISTRAÇÃO LOCAL</t>
  </si>
  <si>
    <t>COMP-10</t>
  </si>
  <si>
    <t>8.1</t>
  </si>
  <si>
    <t>Administração Local (O pagamento deste item será de acordo com a execução da obra)</t>
  </si>
  <si>
    <t>TOTAL 8</t>
  </si>
  <si>
    <t xml:space="preserve">TOTAL GERAL </t>
  </si>
  <si>
    <t>PREÇO ADOTADO</t>
  </si>
  <si>
    <t>PREÇO UNITÁRIO</t>
  </si>
  <si>
    <t>PROPOSTA DA EMPRESA</t>
  </si>
  <si>
    <t>CÓDIGO</t>
  </si>
  <si>
    <t>COMPOSIÇÃO 04/DER-ES</t>
  </si>
  <si>
    <t>COMPOSIÇÃO 05/SICRO-ES</t>
  </si>
  <si>
    <t>COMPOSIÇÃO 06/ DER-ES</t>
  </si>
  <si>
    <t>COMPOSIÇÃO 07/IOPES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</si>
</sst>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Conceição do Castelo - ES,&quot;\ dd&quot; de &quot;mmmm&quot; de &quot;yyyy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 Black"/>
      <family val="2"/>
    </font>
    <font>
      <b/>
      <sz val="10"/>
      <name val="Arial"/>
      <family val="2"/>
    </font>
    <font>
      <b/>
      <sz val="11"/>
      <name val="Arial Black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9"/>
      <color indexed="8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12"/>
      <name val="Arial"/>
      <family val="2"/>
    </font>
    <font>
      <sz val="12"/>
      <color theme="1"/>
      <name val="Times New Roman"/>
      <family val="1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79">
    <xf numFmtId="0" fontId="0" fillId="0" borderId="0" xfId="0"/>
    <xf numFmtId="43" fontId="8" fillId="2" borderId="22" xfId="1" applyFont="1" applyFill="1" applyBorder="1" applyAlignment="1" applyProtection="1">
      <alignment horizontal="center" vertical="center" wrapText="1"/>
    </xf>
    <xf numFmtId="44" fontId="8" fillId="2" borderId="3" xfId="2" applyFont="1" applyFill="1" applyBorder="1" applyAlignment="1" applyProtection="1">
      <alignment horizontal="center" vertical="center" wrapText="1"/>
    </xf>
    <xf numFmtId="44" fontId="8" fillId="2" borderId="15" xfId="2" applyFont="1" applyFill="1" applyBorder="1" applyAlignment="1" applyProtection="1">
      <alignment horizontal="center" vertical="center" wrapText="1"/>
    </xf>
    <xf numFmtId="44" fontId="8" fillId="2" borderId="14" xfId="2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 applyProtection="1">
      <alignment horizontal="left" vertical="top" wrapText="1"/>
    </xf>
    <xf numFmtId="0" fontId="5" fillId="2" borderId="4" xfId="0" applyFont="1" applyFill="1" applyBorder="1" applyAlignment="1" applyProtection="1">
      <alignment horizontal="left" vertical="center"/>
    </xf>
    <xf numFmtId="0" fontId="5" fillId="2" borderId="5" xfId="0" applyFont="1" applyFill="1" applyBorder="1" applyAlignment="1" applyProtection="1">
      <alignment horizontal="left" vertical="center" wrapText="1"/>
    </xf>
    <xf numFmtId="44" fontId="5" fillId="2" borderId="17" xfId="2" applyFont="1" applyFill="1" applyBorder="1" applyAlignment="1" applyProtection="1">
      <alignment horizontal="left" vertical="center" wrapText="1"/>
    </xf>
    <xf numFmtId="44" fontId="5" fillId="2" borderId="17" xfId="2" applyFont="1" applyFill="1" applyBorder="1" applyAlignment="1" applyProtection="1">
      <alignment horizontal="center" vertical="center" wrapText="1"/>
    </xf>
    <xf numFmtId="0" fontId="15" fillId="0" borderId="14" xfId="0" applyFont="1" applyBorder="1" applyAlignment="1" applyProtection="1">
      <alignment horizontal="center" vertical="center" wrapText="1"/>
    </xf>
    <xf numFmtId="0" fontId="15" fillId="0" borderId="3" xfId="0" applyFont="1" applyBorder="1" applyAlignment="1" applyProtection="1">
      <alignment horizontal="center" vertical="center" wrapText="1"/>
    </xf>
    <xf numFmtId="0" fontId="17" fillId="0" borderId="3" xfId="0" applyFont="1" applyBorder="1" applyAlignment="1" applyProtection="1">
      <alignment horizontal="center" vertical="center" wrapText="1"/>
    </xf>
    <xf numFmtId="0" fontId="12" fillId="0" borderId="14" xfId="0" applyFont="1" applyBorder="1" applyAlignment="1" applyProtection="1">
      <alignment horizontal="center" vertical="center"/>
    </xf>
    <xf numFmtId="0" fontId="12" fillId="0" borderId="3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vertical="center"/>
    </xf>
    <xf numFmtId="43" fontId="1" fillId="0" borderId="0" xfId="1" applyAlignment="1" applyProtection="1">
      <alignment vertical="center"/>
    </xf>
    <xf numFmtId="0" fontId="6" fillId="0" borderId="0" xfId="0" applyFont="1" applyAlignment="1" applyProtection="1">
      <alignment vertical="center"/>
    </xf>
    <xf numFmtId="43" fontId="6" fillId="0" borderId="0" xfId="1" applyFont="1" applyAlignment="1" applyProtection="1">
      <alignment vertical="center"/>
    </xf>
    <xf numFmtId="44" fontId="5" fillId="0" borderId="0" xfId="2" applyFont="1" applyAlignment="1" applyProtection="1">
      <alignment horizontal="right" vertical="center"/>
    </xf>
    <xf numFmtId="44" fontId="5" fillId="0" borderId="0" xfId="2" applyFont="1" applyAlignment="1" applyProtection="1">
      <alignment horizontal="left" vertical="center"/>
    </xf>
    <xf numFmtId="0" fontId="7" fillId="0" borderId="0" xfId="0" applyFont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43" fontId="0" fillId="0" borderId="0" xfId="1" applyFont="1" applyAlignment="1" applyProtection="1">
      <alignment horizontal="center" vertical="center"/>
    </xf>
    <xf numFmtId="43" fontId="0" fillId="0" borderId="0" xfId="0" applyNumberFormat="1" applyAlignment="1" applyProtection="1">
      <alignment horizontal="center" vertical="center"/>
    </xf>
    <xf numFmtId="0" fontId="10" fillId="0" borderId="0" xfId="0" applyFont="1" applyAlignment="1" applyProtection="1">
      <alignment vertical="center"/>
    </xf>
    <xf numFmtId="0" fontId="5" fillId="2" borderId="3" xfId="0" applyFont="1" applyFill="1" applyBorder="1" applyAlignment="1" applyProtection="1">
      <alignment horizontal="center" vertical="center"/>
    </xf>
    <xf numFmtId="0" fontId="5" fillId="2" borderId="5" xfId="0" applyFont="1" applyFill="1" applyBorder="1" applyAlignment="1" applyProtection="1">
      <alignment horizontal="left" vertical="center"/>
    </xf>
    <xf numFmtId="44" fontId="5" fillId="2" borderId="5" xfId="2" applyFont="1" applyFill="1" applyBorder="1" applyAlignment="1" applyProtection="1">
      <alignment horizontal="left" vertical="center"/>
    </xf>
    <xf numFmtId="44" fontId="5" fillId="2" borderId="17" xfId="2" applyFont="1" applyFill="1" applyBorder="1" applyAlignment="1" applyProtection="1">
      <alignment horizontal="left" vertical="center"/>
    </xf>
    <xf numFmtId="44" fontId="5" fillId="2" borderId="16" xfId="2" applyFont="1" applyFill="1" applyBorder="1" applyAlignment="1" applyProtection="1">
      <alignment horizontal="center" vertical="center"/>
    </xf>
    <xf numFmtId="44" fontId="5" fillId="2" borderId="17" xfId="2" applyFont="1" applyFill="1" applyBorder="1" applyAlignment="1" applyProtection="1">
      <alignment horizontal="center" vertical="center"/>
    </xf>
    <xf numFmtId="43" fontId="10" fillId="0" borderId="0" xfId="1" applyFont="1" applyAlignment="1" applyProtection="1">
      <alignment vertical="center"/>
    </xf>
    <xf numFmtId="0" fontId="13" fillId="0" borderId="0" xfId="0" applyFont="1" applyAlignment="1" applyProtection="1">
      <alignment vertical="center"/>
    </xf>
    <xf numFmtId="0" fontId="11" fillId="0" borderId="14" xfId="0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/>
    </xf>
    <xf numFmtId="0" fontId="12" fillId="0" borderId="3" xfId="0" applyFont="1" applyBorder="1" applyAlignment="1" applyProtection="1">
      <alignment horizontal="center" vertical="center"/>
    </xf>
    <xf numFmtId="0" fontId="12" fillId="0" borderId="3" xfId="0" applyFont="1" applyBorder="1" applyAlignment="1" applyProtection="1">
      <alignment vertical="center"/>
    </xf>
    <xf numFmtId="43" fontId="12" fillId="0" borderId="3" xfId="1" applyFont="1" applyBorder="1" applyAlignment="1" applyProtection="1">
      <alignment vertical="center"/>
    </xf>
    <xf numFmtId="44" fontId="12" fillId="0" borderId="3" xfId="2" applyFont="1" applyBorder="1" applyAlignment="1" applyProtection="1">
      <alignment vertical="center"/>
    </xf>
    <xf numFmtId="44" fontId="12" fillId="0" borderId="24" xfId="2" applyFont="1" applyBorder="1" applyAlignment="1" applyProtection="1">
      <alignment vertical="center"/>
    </xf>
    <xf numFmtId="44" fontId="12" fillId="0" borderId="14" xfId="2" applyFont="1" applyBorder="1" applyAlignment="1" applyProtection="1">
      <alignment horizontal="center" vertical="center"/>
      <protection locked="0"/>
    </xf>
    <xf numFmtId="44" fontId="12" fillId="0" borderId="0" xfId="2" applyFont="1" applyAlignment="1" applyProtection="1">
      <alignment vertical="center"/>
    </xf>
    <xf numFmtId="43" fontId="13" fillId="0" borderId="0" xfId="1" applyFont="1" applyAlignment="1" applyProtection="1">
      <alignment vertical="center"/>
    </xf>
    <xf numFmtId="44" fontId="13" fillId="0" borderId="0" xfId="2" applyFont="1" applyAlignment="1" applyProtection="1">
      <alignment vertical="center"/>
    </xf>
    <xf numFmtId="44" fontId="12" fillId="0" borderId="15" xfId="2" applyFont="1" applyBorder="1" applyAlignment="1" applyProtection="1">
      <alignment vertical="center"/>
    </xf>
    <xf numFmtId="0" fontId="14" fillId="0" borderId="0" xfId="0" applyFont="1" applyAlignment="1" applyProtection="1">
      <alignment vertical="center"/>
    </xf>
    <xf numFmtId="0" fontId="9" fillId="2" borderId="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left" vertical="center"/>
    </xf>
    <xf numFmtId="0" fontId="5" fillId="2" borderId="0" xfId="0" applyFont="1" applyFill="1" applyBorder="1" applyAlignment="1" applyProtection="1">
      <alignment horizontal="center" vertical="center"/>
    </xf>
    <xf numFmtId="43" fontId="5" fillId="2" borderId="0" xfId="1" applyFont="1" applyFill="1" applyBorder="1" applyAlignment="1" applyProtection="1">
      <alignment vertical="center"/>
    </xf>
    <xf numFmtId="44" fontId="12" fillId="2" borderId="8" xfId="2" applyFont="1" applyFill="1" applyBorder="1" applyAlignment="1" applyProtection="1">
      <alignment vertical="center"/>
    </xf>
    <xf numFmtId="44" fontId="5" fillId="2" borderId="19" xfId="2" applyFont="1" applyFill="1" applyBorder="1" applyAlignment="1" applyProtection="1">
      <alignment vertical="center"/>
    </xf>
    <xf numFmtId="44" fontId="5" fillId="2" borderId="19" xfId="2" applyFont="1" applyFill="1" applyBorder="1" applyAlignment="1" applyProtection="1">
      <alignment horizontal="center" vertical="center"/>
    </xf>
    <xf numFmtId="43" fontId="14" fillId="0" borderId="0" xfId="1" applyFont="1" applyAlignment="1" applyProtection="1">
      <alignment vertical="center"/>
    </xf>
    <xf numFmtId="0" fontId="5" fillId="2" borderId="4" xfId="0" applyFont="1" applyFill="1" applyBorder="1" applyAlignment="1" applyProtection="1">
      <alignment horizontal="center" vertical="center"/>
    </xf>
    <xf numFmtId="44" fontId="12" fillId="2" borderId="5" xfId="2" applyFont="1" applyFill="1" applyBorder="1" applyAlignment="1" applyProtection="1">
      <alignment vertical="center"/>
    </xf>
    <xf numFmtId="0" fontId="16" fillId="0" borderId="7" xfId="0" applyFont="1" applyBorder="1" applyAlignment="1" applyProtection="1">
      <alignment horizontal="center" vertical="center"/>
    </xf>
    <xf numFmtId="43" fontId="12" fillId="0" borderId="7" xfId="1" applyFont="1" applyBorder="1" applyAlignment="1" applyProtection="1">
      <alignment vertical="center"/>
    </xf>
    <xf numFmtId="44" fontId="12" fillId="0" borderId="7" xfId="2" applyFont="1" applyBorder="1" applyAlignment="1" applyProtection="1">
      <alignment vertical="center"/>
    </xf>
    <xf numFmtId="49" fontId="12" fillId="0" borderId="14" xfId="0" applyNumberFormat="1" applyFont="1" applyBorder="1" applyAlignment="1" applyProtection="1">
      <alignment horizontal="center" vertical="center"/>
    </xf>
    <xf numFmtId="49" fontId="12" fillId="0" borderId="16" xfId="0" applyNumberFormat="1" applyFont="1" applyBorder="1" applyAlignment="1" applyProtection="1">
      <alignment horizontal="center" vertical="center"/>
    </xf>
    <xf numFmtId="0" fontId="16" fillId="0" borderId="3" xfId="0" applyFont="1" applyBorder="1" applyAlignment="1" applyProtection="1">
      <alignment horizontal="center" vertical="center"/>
    </xf>
    <xf numFmtId="0" fontId="12" fillId="0" borderId="7" xfId="0" applyFont="1" applyBorder="1" applyAlignment="1" applyProtection="1">
      <alignment vertical="center" wrapText="1"/>
    </xf>
    <xf numFmtId="0" fontId="12" fillId="0" borderId="7" xfId="0" applyFont="1" applyBorder="1" applyAlignment="1" applyProtection="1">
      <alignment horizontal="center" vertical="center"/>
    </xf>
    <xf numFmtId="43" fontId="12" fillId="0" borderId="7" xfId="0" applyNumberFormat="1" applyFont="1" applyBorder="1" applyAlignment="1" applyProtection="1">
      <alignment horizontal="left" vertical="center"/>
    </xf>
    <xf numFmtId="44" fontId="12" fillId="0" borderId="24" xfId="2" applyFont="1" applyBorder="1" applyAlignment="1" applyProtection="1">
      <alignment horizontal="left" vertical="center"/>
    </xf>
    <xf numFmtId="0" fontId="12" fillId="0" borderId="3" xfId="0" applyFont="1" applyBorder="1" applyAlignment="1" applyProtection="1">
      <alignment vertical="center" wrapText="1"/>
    </xf>
    <xf numFmtId="43" fontId="12" fillId="0" borderId="3" xfId="0" applyNumberFormat="1" applyFont="1" applyBorder="1" applyAlignment="1" applyProtection="1">
      <alignment horizontal="left" vertical="center"/>
    </xf>
    <xf numFmtId="44" fontId="12" fillId="0" borderId="15" xfId="2" applyFont="1" applyBorder="1" applyAlignment="1" applyProtection="1">
      <alignment horizontal="left" vertical="center"/>
    </xf>
    <xf numFmtId="2" fontId="12" fillId="0" borderId="3" xfId="0" applyNumberFormat="1" applyFont="1" applyBorder="1" applyAlignment="1" applyProtection="1">
      <alignment horizontal="center" vertical="center"/>
    </xf>
    <xf numFmtId="49" fontId="12" fillId="0" borderId="4" xfId="0" applyNumberFormat="1" applyFont="1" applyBorder="1" applyAlignment="1" applyProtection="1">
      <alignment horizontal="center" vertical="center"/>
    </xf>
    <xf numFmtId="43" fontId="12" fillId="0" borderId="3" xfId="0" applyNumberFormat="1" applyFont="1" applyBorder="1" applyAlignment="1" applyProtection="1">
      <alignment vertical="center"/>
    </xf>
    <xf numFmtId="0" fontId="5" fillId="0" borderId="0" xfId="0" applyFont="1" applyAlignment="1" applyProtection="1">
      <alignment vertical="center"/>
    </xf>
    <xf numFmtId="4" fontId="11" fillId="0" borderId="3" xfId="0" applyNumberFormat="1" applyFont="1" applyBorder="1" applyAlignment="1" applyProtection="1">
      <alignment horizontal="center" vertical="center"/>
    </xf>
    <xf numFmtId="164" fontId="12" fillId="0" borderId="3" xfId="1" applyNumberFormat="1" applyFont="1" applyBorder="1" applyAlignment="1" applyProtection="1">
      <alignment horizontal="center" vertical="center"/>
    </xf>
    <xf numFmtId="2" fontId="10" fillId="0" borderId="3" xfId="0" applyNumberFormat="1" applyFont="1" applyBorder="1" applyAlignment="1" applyProtection="1">
      <alignment horizontal="center" vertical="center"/>
    </xf>
    <xf numFmtId="49" fontId="9" fillId="2" borderId="0" xfId="0" applyNumberFormat="1" applyFont="1" applyFill="1" applyBorder="1" applyAlignment="1" applyProtection="1">
      <alignment horizontal="center" vertical="center"/>
    </xf>
    <xf numFmtId="49" fontId="5" fillId="2" borderId="0" xfId="0" applyNumberFormat="1" applyFont="1" applyFill="1" applyBorder="1" applyAlignment="1" applyProtection="1">
      <alignment horizontal="left" vertical="center"/>
    </xf>
    <xf numFmtId="49" fontId="5" fillId="2" borderId="4" xfId="0" applyNumberFormat="1" applyFont="1" applyFill="1" applyBorder="1" applyAlignment="1" applyProtection="1">
      <alignment horizontal="center" vertical="center"/>
    </xf>
    <xf numFmtId="0" fontId="5" fillId="2" borderId="5" xfId="0" applyFont="1" applyFill="1" applyBorder="1" applyAlignment="1" applyProtection="1">
      <alignment horizontal="center" vertical="center"/>
    </xf>
    <xf numFmtId="43" fontId="5" fillId="2" borderId="5" xfId="1" applyFont="1" applyFill="1" applyBorder="1" applyAlignment="1" applyProtection="1">
      <alignment vertical="center"/>
    </xf>
    <xf numFmtId="44" fontId="5" fillId="2" borderId="17" xfId="2" applyFont="1" applyFill="1" applyBorder="1" applyAlignment="1" applyProtection="1">
      <alignment vertical="center"/>
    </xf>
    <xf numFmtId="0" fontId="10" fillId="2" borderId="0" xfId="0" applyFont="1" applyFill="1" applyAlignment="1" applyProtection="1">
      <alignment vertical="center"/>
    </xf>
    <xf numFmtId="49" fontId="12" fillId="0" borderId="3" xfId="0" applyNumberFormat="1" applyFont="1" applyBorder="1" applyAlignment="1" applyProtection="1">
      <alignment horizontal="center" vertical="center"/>
    </xf>
    <xf numFmtId="0" fontId="12" fillId="0" borderId="26" xfId="0" applyFont="1" applyBorder="1" applyAlignment="1" applyProtection="1">
      <alignment horizontal="center" vertical="center"/>
    </xf>
    <xf numFmtId="44" fontId="5" fillId="2" borderId="20" xfId="2" applyFont="1" applyFill="1" applyBorder="1" applyAlignment="1" applyProtection="1">
      <alignment vertical="center"/>
    </xf>
    <xf numFmtId="44" fontId="5" fillId="2" borderId="20" xfId="2" applyFont="1" applyFill="1" applyBorder="1" applyAlignment="1" applyProtection="1">
      <alignment horizontal="center" vertical="center"/>
    </xf>
    <xf numFmtId="0" fontId="0" fillId="0" borderId="7" xfId="0" applyBorder="1" applyAlignment="1" applyProtection="1">
      <alignment horizontal="left" vertical="center" wrapText="1"/>
    </xf>
    <xf numFmtId="0" fontId="12" fillId="0" borderId="8" xfId="0" applyFont="1" applyBorder="1" applyAlignment="1" applyProtection="1">
      <alignment vertical="center" wrapText="1"/>
    </xf>
    <xf numFmtId="0" fontId="12" fillId="2" borderId="5" xfId="0" applyFont="1" applyFill="1" applyBorder="1" applyAlignment="1" applyProtection="1">
      <alignment horizontal="left" vertical="center"/>
    </xf>
    <xf numFmtId="44" fontId="12" fillId="2" borderId="17" xfId="2" applyFont="1" applyFill="1" applyBorder="1" applyAlignment="1" applyProtection="1">
      <alignment horizontal="left" vertical="center"/>
    </xf>
    <xf numFmtId="44" fontId="12" fillId="2" borderId="17" xfId="2" applyFont="1" applyFill="1" applyBorder="1" applyAlignment="1" applyProtection="1">
      <alignment horizontal="center" vertical="center"/>
    </xf>
    <xf numFmtId="4" fontId="12" fillId="0" borderId="3" xfId="0" applyNumberFormat="1" applyFont="1" applyBorder="1" applyAlignment="1" applyProtection="1">
      <alignment horizontal="center" vertical="center"/>
    </xf>
    <xf numFmtId="49" fontId="11" fillId="0" borderId="14" xfId="0" applyNumberFormat="1" applyFont="1" applyBorder="1" applyAlignment="1" applyProtection="1">
      <alignment horizontal="center" vertical="center"/>
    </xf>
    <xf numFmtId="164" fontId="12" fillId="0" borderId="7" xfId="1" applyNumberFormat="1" applyFont="1" applyBorder="1" applyAlignment="1" applyProtection="1">
      <alignment horizontal="center" vertical="center"/>
    </xf>
    <xf numFmtId="164" fontId="12" fillId="3" borderId="7" xfId="1" applyNumberFormat="1" applyFont="1" applyFill="1" applyBorder="1" applyAlignment="1" applyProtection="1">
      <alignment horizontal="center" vertical="center"/>
    </xf>
    <xf numFmtId="2" fontId="13" fillId="0" borderId="0" xfId="0" applyNumberFormat="1" applyFont="1" applyAlignment="1" applyProtection="1">
      <alignment vertical="center"/>
    </xf>
    <xf numFmtId="0" fontId="9" fillId="2" borderId="5" xfId="0" applyFont="1" applyFill="1" applyBorder="1" applyAlignment="1" applyProtection="1">
      <alignment horizontal="center" vertical="center"/>
    </xf>
    <xf numFmtId="49" fontId="5" fillId="2" borderId="5" xfId="0" applyNumberFormat="1" applyFont="1" applyFill="1" applyBorder="1" applyAlignment="1" applyProtection="1">
      <alignment horizontal="left" vertical="center"/>
    </xf>
    <xf numFmtId="44" fontId="5" fillId="2" borderId="5" xfId="2" applyFont="1" applyFill="1" applyBorder="1" applyAlignment="1" applyProtection="1">
      <alignment vertical="center"/>
    </xf>
    <xf numFmtId="44" fontId="5" fillId="2" borderId="15" xfId="2" applyFont="1" applyFill="1" applyBorder="1" applyAlignment="1" applyProtection="1">
      <alignment vertical="center"/>
    </xf>
    <xf numFmtId="44" fontId="5" fillId="2" borderId="15" xfId="2" applyFont="1" applyFill="1" applyBorder="1" applyAlignment="1" applyProtection="1">
      <alignment horizontal="center" vertical="center"/>
    </xf>
    <xf numFmtId="44" fontId="5" fillId="2" borderId="10" xfId="2" applyFont="1" applyFill="1" applyBorder="1" applyAlignment="1" applyProtection="1">
      <alignment horizontal="right" vertical="center"/>
    </xf>
    <xf numFmtId="44" fontId="5" fillId="2" borderId="11" xfId="2" applyFont="1" applyFill="1" applyBorder="1" applyAlignment="1" applyProtection="1">
      <alignment horizontal="left" vertical="center"/>
    </xf>
    <xf numFmtId="44" fontId="5" fillId="2" borderId="11" xfId="2" applyFont="1" applyFill="1" applyBorder="1" applyAlignment="1" applyProtection="1">
      <alignment horizontal="center" vertical="center"/>
    </xf>
    <xf numFmtId="0" fontId="12" fillId="0" borderId="0" xfId="0" applyFont="1" applyAlignment="1" applyProtection="1">
      <alignment horizontal="center" vertical="center"/>
    </xf>
    <xf numFmtId="43" fontId="12" fillId="0" borderId="0" xfId="1" applyFont="1" applyAlignment="1" applyProtection="1">
      <alignment vertical="center"/>
    </xf>
    <xf numFmtId="44" fontId="12" fillId="0" borderId="0" xfId="2" applyFont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  <xf numFmtId="49" fontId="12" fillId="0" borderId="0" xfId="0" applyNumberFormat="1" applyFont="1" applyAlignment="1" applyProtection="1">
      <alignment horizontal="left" vertical="center"/>
    </xf>
    <xf numFmtId="0" fontId="16" fillId="0" borderId="0" xfId="0" applyFont="1" applyAlignment="1" applyProtection="1">
      <alignment vertical="center"/>
    </xf>
    <xf numFmtId="0" fontId="16" fillId="0" borderId="0" xfId="0" applyFont="1" applyAlignment="1" applyProtection="1">
      <alignment horizontal="left" vertical="center"/>
    </xf>
    <xf numFmtId="0" fontId="16" fillId="0" borderId="0" xfId="0" applyFont="1" applyAlignment="1" applyProtection="1">
      <alignment horizontal="center" vertical="center"/>
    </xf>
    <xf numFmtId="49" fontId="16" fillId="0" borderId="0" xfId="0" applyNumberFormat="1" applyFont="1" applyAlignment="1" applyProtection="1">
      <alignment horizontal="left" vertical="center"/>
    </xf>
    <xf numFmtId="43" fontId="16" fillId="0" borderId="0" xfId="1" applyFont="1" applyAlignment="1" applyProtection="1">
      <alignment vertical="center"/>
    </xf>
    <xf numFmtId="43" fontId="20" fillId="0" borderId="0" xfId="1" applyFont="1" applyAlignment="1" applyProtection="1">
      <alignment vertical="center"/>
    </xf>
    <xf numFmtId="44" fontId="20" fillId="0" borderId="0" xfId="2" applyFont="1" applyAlignment="1" applyProtection="1">
      <alignment vertical="center"/>
    </xf>
    <xf numFmtId="44" fontId="16" fillId="0" borderId="0" xfId="2" applyFont="1" applyAlignment="1" applyProtection="1">
      <alignment vertical="center"/>
    </xf>
    <xf numFmtId="44" fontId="16" fillId="0" borderId="0" xfId="2" applyFont="1" applyAlignment="1" applyProtection="1">
      <alignment horizontal="center" vertical="center"/>
    </xf>
    <xf numFmtId="44" fontId="12" fillId="0" borderId="4" xfId="2" applyFont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left" vertical="center" wrapText="1"/>
    </xf>
    <xf numFmtId="0" fontId="5" fillId="2" borderId="0" xfId="0" applyFont="1" applyFill="1" applyBorder="1" applyAlignment="1" applyProtection="1">
      <alignment horizontal="right" vertical="center" wrapText="1"/>
    </xf>
    <xf numFmtId="0" fontId="5" fillId="2" borderId="4" xfId="0" applyFont="1" applyFill="1" applyBorder="1" applyAlignment="1" applyProtection="1">
      <alignment vertical="center" wrapText="1"/>
    </xf>
    <xf numFmtId="0" fontId="12" fillId="0" borderId="8" xfId="0" applyFont="1" applyBorder="1" applyAlignment="1" applyProtection="1">
      <alignment horizontal="left" vertical="center" wrapText="1"/>
    </xf>
    <xf numFmtId="0" fontId="5" fillId="2" borderId="5" xfId="0" applyFont="1" applyFill="1" applyBorder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</xf>
    <xf numFmtId="0" fontId="12" fillId="0" borderId="0" xfId="0" applyFont="1" applyAlignment="1" applyProtection="1">
      <alignment vertical="center" wrapText="1"/>
    </xf>
    <xf numFmtId="0" fontId="16" fillId="0" borderId="0" xfId="0" applyFont="1" applyAlignment="1" applyProtection="1">
      <alignment vertical="center" wrapText="1"/>
    </xf>
    <xf numFmtId="0" fontId="12" fillId="0" borderId="3" xfId="0" applyFont="1" applyBorder="1" applyAlignment="1" applyProtection="1">
      <alignment vertical="top" wrapText="1"/>
    </xf>
    <xf numFmtId="0" fontId="9" fillId="2" borderId="25" xfId="0" applyFont="1" applyFill="1" applyBorder="1" applyAlignment="1" applyProtection="1">
      <alignment horizontal="center" vertical="center"/>
    </xf>
    <xf numFmtId="49" fontId="9" fillId="2" borderId="18" xfId="0" applyNumberFormat="1" applyFont="1" applyFill="1" applyBorder="1" applyAlignment="1" applyProtection="1">
      <alignment horizontal="center" vertical="center"/>
    </xf>
    <xf numFmtId="0" fontId="9" fillId="2" borderId="18" xfId="0" applyFont="1" applyFill="1" applyBorder="1" applyAlignment="1" applyProtection="1">
      <alignment horizontal="center" vertical="center"/>
    </xf>
    <xf numFmtId="0" fontId="12" fillId="0" borderId="16" xfId="0" applyNumberFormat="1" applyFont="1" applyBorder="1" applyAlignment="1" applyProtection="1">
      <alignment horizontal="center" vertical="center"/>
    </xf>
    <xf numFmtId="0" fontId="9" fillId="2" borderId="16" xfId="0" applyFont="1" applyFill="1" applyBorder="1" applyAlignment="1" applyProtection="1">
      <alignment horizontal="center" vertical="center"/>
    </xf>
    <xf numFmtId="164" fontId="2" fillId="0" borderId="9" xfId="1" applyNumberFormat="1" applyFont="1" applyBorder="1" applyAlignment="1" applyProtection="1">
      <alignment horizontal="center" vertical="center"/>
      <protection locked="0"/>
    </xf>
    <xf numFmtId="164" fontId="2" fillId="0" borderId="10" xfId="1" applyNumberFormat="1" applyFont="1" applyBorder="1" applyAlignment="1" applyProtection="1">
      <alignment horizontal="center" vertical="center"/>
      <protection locked="0"/>
    </xf>
    <xf numFmtId="164" fontId="2" fillId="0" borderId="11" xfId="1" applyNumberFormat="1" applyFont="1" applyBorder="1" applyAlignment="1" applyProtection="1">
      <alignment horizontal="center" vertical="center"/>
      <protection locked="0"/>
    </xf>
    <xf numFmtId="0" fontId="8" fillId="2" borderId="27" xfId="0" applyFont="1" applyFill="1" applyBorder="1" applyAlignment="1" applyProtection="1">
      <alignment horizontal="center" vertical="center"/>
    </xf>
    <xf numFmtId="0" fontId="8" fillId="2" borderId="26" xfId="0" applyFont="1" applyFill="1" applyBorder="1" applyAlignment="1" applyProtection="1">
      <alignment horizontal="center" vertical="center"/>
    </xf>
    <xf numFmtId="0" fontId="8" fillId="2" borderId="22" xfId="0" applyFont="1" applyFill="1" applyBorder="1" applyAlignment="1" applyProtection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</xf>
    <xf numFmtId="0" fontId="8" fillId="2" borderId="22" xfId="0" applyFont="1" applyFill="1" applyBorder="1" applyAlignment="1" applyProtection="1">
      <alignment horizontal="center" vertical="center" wrapText="1"/>
    </xf>
    <xf numFmtId="0" fontId="8" fillId="2" borderId="3" xfId="0" applyFont="1" applyFill="1" applyBorder="1" applyAlignment="1" applyProtection="1">
      <alignment horizontal="center" vertical="center" wrapText="1"/>
    </xf>
    <xf numFmtId="43" fontId="8" fillId="2" borderId="22" xfId="1" applyFont="1" applyFill="1" applyBorder="1" applyAlignment="1" applyProtection="1">
      <alignment horizontal="center" vertical="center"/>
    </xf>
    <xf numFmtId="43" fontId="8" fillId="2" borderId="3" xfId="1" applyFont="1" applyFill="1" applyBorder="1" applyAlignment="1" applyProtection="1">
      <alignment horizontal="center" vertical="center"/>
    </xf>
    <xf numFmtId="44" fontId="8" fillId="2" borderId="23" xfId="2" applyFont="1" applyFill="1" applyBorder="1" applyAlignment="1" applyProtection="1">
      <alignment horizontal="center" vertical="center" wrapText="1"/>
    </xf>
    <xf numFmtId="44" fontId="8" fillId="2" borderId="13" xfId="2" applyFont="1" applyFill="1" applyBorder="1" applyAlignment="1" applyProtection="1">
      <alignment horizontal="center" vertical="center" wrapText="1"/>
    </xf>
    <xf numFmtId="44" fontId="8" fillId="2" borderId="12" xfId="2" applyFont="1" applyFill="1" applyBorder="1" applyAlignment="1" applyProtection="1">
      <alignment horizontal="center" vertical="center" wrapText="1"/>
    </xf>
    <xf numFmtId="0" fontId="5" fillId="2" borderId="9" xfId="0" applyFont="1" applyFill="1" applyBorder="1" applyAlignment="1" applyProtection="1">
      <alignment horizontal="right" vertical="center"/>
    </xf>
    <xf numFmtId="0" fontId="5" fillId="2" borderId="10" xfId="0" applyFont="1" applyFill="1" applyBorder="1" applyAlignment="1" applyProtection="1">
      <alignment horizontal="right" vertical="center"/>
    </xf>
    <xf numFmtId="0" fontId="5" fillId="2" borderId="11" xfId="0" applyFont="1" applyFill="1" applyBorder="1" applyAlignment="1" applyProtection="1">
      <alignment horizontal="right" vertical="center"/>
    </xf>
    <xf numFmtId="0" fontId="9" fillId="2" borderId="16" xfId="0" applyFont="1" applyFill="1" applyBorder="1" applyAlignment="1" applyProtection="1">
      <alignment horizontal="center" vertical="center"/>
    </xf>
    <xf numFmtId="0" fontId="9" fillId="2" borderId="6" xfId="0" applyFont="1" applyFill="1" applyBorder="1" applyAlignment="1" applyProtection="1">
      <alignment horizontal="center" vertical="center"/>
    </xf>
    <xf numFmtId="49" fontId="12" fillId="2" borderId="16" xfId="0" applyNumberFormat="1" applyFont="1" applyFill="1" applyBorder="1" applyAlignment="1" applyProtection="1">
      <alignment horizontal="center" vertical="center"/>
    </xf>
    <xf numFmtId="49" fontId="12" fillId="2" borderId="6" xfId="0" applyNumberFormat="1" applyFont="1" applyFill="1" applyBorder="1" applyAlignment="1" applyProtection="1">
      <alignment horizontal="center" vertical="center"/>
    </xf>
    <xf numFmtId="164" fontId="3" fillId="0" borderId="1" xfId="1" applyNumberFormat="1" applyFont="1" applyBorder="1" applyAlignment="1" applyProtection="1">
      <alignment horizontal="center" vertical="center"/>
    </xf>
    <xf numFmtId="164" fontId="4" fillId="0" borderId="0" xfId="1" applyNumberFormat="1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left" vertical="center"/>
    </xf>
    <xf numFmtId="0" fontId="5" fillId="0" borderId="0" xfId="0" applyFont="1" applyAlignment="1" applyProtection="1">
      <alignment horizontal="right" vertical="center"/>
    </xf>
    <xf numFmtId="44" fontId="5" fillId="0" borderId="0" xfId="2" applyFont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 wrapText="1"/>
    </xf>
    <xf numFmtId="43" fontId="3" fillId="0" borderId="0" xfId="1" applyFont="1" applyBorder="1" applyAlignment="1" applyProtection="1">
      <alignment horizontal="center" vertical="center"/>
    </xf>
    <xf numFmtId="44" fontId="3" fillId="0" borderId="0" xfId="2" applyFont="1" applyBorder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  <xf numFmtId="0" fontId="18" fillId="0" borderId="0" xfId="0" applyFont="1" applyAlignment="1" applyProtection="1">
      <alignment vertical="center" wrapText="1"/>
    </xf>
    <xf numFmtId="43" fontId="16" fillId="0" borderId="0" xfId="1" applyFont="1" applyAlignment="1" applyProtection="1">
      <alignment horizontal="center" vertical="center"/>
    </xf>
    <xf numFmtId="0" fontId="19" fillId="0" borderId="0" xfId="0" applyFont="1" applyAlignment="1" applyProtection="1">
      <alignment vertical="center"/>
    </xf>
    <xf numFmtId="44" fontId="5" fillId="2" borderId="18" xfId="2" applyFont="1" applyFill="1" applyBorder="1" applyAlignment="1" applyProtection="1">
      <alignment horizontal="center" vertical="center"/>
      <protection locked="0"/>
    </xf>
    <xf numFmtId="44" fontId="5" fillId="2" borderId="16" xfId="2" applyFont="1" applyFill="1" applyBorder="1" applyAlignment="1" applyProtection="1">
      <alignment horizontal="center" vertical="center" wrapText="1"/>
      <protection locked="0"/>
    </xf>
    <xf numFmtId="44" fontId="5" fillId="2" borderId="14" xfId="2" applyFont="1" applyFill="1" applyBorder="1" applyAlignment="1" applyProtection="1">
      <alignment horizontal="center" vertical="center"/>
      <protection locked="0"/>
    </xf>
    <xf numFmtId="44" fontId="5" fillId="2" borderId="16" xfId="2" applyFont="1" applyFill="1" applyBorder="1" applyAlignment="1" applyProtection="1">
      <alignment horizontal="center" vertical="center"/>
      <protection locked="0"/>
    </xf>
    <xf numFmtId="44" fontId="12" fillId="2" borderId="16" xfId="2" applyFont="1" applyFill="1" applyBorder="1" applyAlignment="1" applyProtection="1">
      <alignment horizontal="center" vertical="center"/>
      <protection locked="0"/>
    </xf>
    <xf numFmtId="44" fontId="5" fillId="2" borderId="21" xfId="2" applyFont="1" applyFill="1" applyBorder="1" applyAlignment="1" applyProtection="1">
      <alignment horizontal="center" vertical="center"/>
      <protection locked="0"/>
    </xf>
    <xf numFmtId="44" fontId="5" fillId="2" borderId="9" xfId="2" applyFont="1" applyFill="1" applyBorder="1" applyAlignment="1" applyProtection="1">
      <alignment horizontal="center" vertical="center"/>
      <protection locked="0"/>
    </xf>
    <xf numFmtId="165" fontId="16" fillId="0" borderId="2" xfId="1" applyNumberFormat="1" applyFont="1" applyBorder="1" applyAlignment="1" applyProtection="1">
      <alignment horizontal="left" vertical="center"/>
      <protection locked="0"/>
    </xf>
  </cellXfs>
  <cellStyles count="3">
    <cellStyle name="Moeda" xfId="2" builtinId="4"/>
    <cellStyle name="Normal" xfId="0" builtinId="0"/>
    <cellStyle name="Vírgula" xfId="1" builtin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6\Planejamento\ENGENHARIA\%2301%20PROJETOS%20EM%20ANDAMENTO\DRENAGEM%20E%20PAVIMENTA&#199;&#195;O%202018\REV02\Nova%20pasta\RUAS%20DIVERSAS%20REVIS&#195;O%2031%2001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ORÇAMENTÁRIA"/>
      <sheetName val="Planilha1"/>
      <sheetName val="M.M.C"/>
      <sheetName val="CRONOGRAMA "/>
      <sheetName val="ADM. LOCAL"/>
      <sheetName val="BDI"/>
    </sheetNames>
    <sheetDataSet>
      <sheetData sheetId="0"/>
      <sheetData sheetId="1"/>
      <sheetData sheetId="2"/>
      <sheetData sheetId="3"/>
      <sheetData sheetId="4">
        <row r="18">
          <cell r="E18">
            <v>21337.1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BI145"/>
  <sheetViews>
    <sheetView tabSelected="1" view="pageBreakPreview" zoomScaleNormal="100" zoomScaleSheetLayoutView="100" workbookViewId="0">
      <selection activeCell="A2" sqref="A2:K2"/>
    </sheetView>
  </sheetViews>
  <sheetFormatPr defaultRowHeight="15" x14ac:dyDescent="0.25"/>
  <cols>
    <col min="1" max="1" width="9.140625" style="114" customWidth="1"/>
    <col min="2" max="2" width="12.7109375" style="114" customWidth="1"/>
    <col min="3" max="3" width="5.42578125" style="113" customWidth="1"/>
    <col min="4" max="4" width="44.140625" style="129" customWidth="1"/>
    <col min="5" max="5" width="7.28515625" style="114" customWidth="1"/>
    <col min="6" max="6" width="10.7109375" style="116" bestFit="1" customWidth="1"/>
    <col min="7" max="7" width="9.85546875" style="117" hidden="1" customWidth="1"/>
    <col min="8" max="8" width="16.7109375" style="118" customWidth="1"/>
    <col min="9" max="9" width="16" style="119" customWidth="1"/>
    <col min="10" max="11" width="16.7109375" style="120" customWidth="1"/>
    <col min="12" max="12" width="0" style="15" hidden="1" customWidth="1"/>
    <col min="13" max="15" width="0" style="16" hidden="1" customWidth="1"/>
    <col min="16" max="16" width="0" style="15" hidden="1" customWidth="1"/>
    <col min="17" max="17" width="15.140625" style="15" customWidth="1"/>
    <col min="18" max="16384" width="9.140625" style="15"/>
  </cols>
  <sheetData>
    <row r="1" spans="1:18" ht="24.75" customHeight="1" thickBot="1" x14ac:dyDescent="0.3">
      <c r="A1" s="136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8"/>
    </row>
    <row r="2" spans="1:18" ht="20.25" customHeight="1" thickBot="1" x14ac:dyDescent="0.3">
      <c r="A2" s="157" t="s">
        <v>1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</row>
    <row r="3" spans="1:18" ht="20.25" customHeight="1" x14ac:dyDescent="0.25">
      <c r="A3" s="158" t="s">
        <v>2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</row>
    <row r="4" spans="1:18" s="17" customFormat="1" ht="31.5" customHeight="1" x14ac:dyDescent="0.25">
      <c r="A4" s="159" t="s">
        <v>3</v>
      </c>
      <c r="B4" s="159"/>
      <c r="C4" s="159"/>
      <c r="D4" s="159"/>
      <c r="E4" s="159"/>
      <c r="F4" s="159"/>
      <c r="G4" s="159"/>
      <c r="H4" s="159"/>
      <c r="I4" s="159"/>
      <c r="J4" s="159"/>
      <c r="K4" s="159"/>
      <c r="M4" s="18"/>
      <c r="N4" s="18"/>
      <c r="O4" s="18"/>
    </row>
    <row r="5" spans="1:18" s="17" customFormat="1" ht="18.75" customHeight="1" x14ac:dyDescent="0.25">
      <c r="A5" s="159" t="s">
        <v>4</v>
      </c>
      <c r="B5" s="159"/>
      <c r="C5" s="159"/>
      <c r="D5" s="159"/>
      <c r="E5" s="159"/>
      <c r="F5" s="159"/>
      <c r="G5" s="159"/>
      <c r="H5" s="159"/>
      <c r="I5" s="159"/>
      <c r="J5" s="159"/>
      <c r="K5" s="159"/>
      <c r="M5" s="18"/>
      <c r="N5" s="18"/>
      <c r="O5" s="18"/>
    </row>
    <row r="6" spans="1:18" s="17" customFormat="1" ht="18.75" customHeight="1" x14ac:dyDescent="0.25">
      <c r="A6" s="159" t="s">
        <v>5</v>
      </c>
      <c r="B6" s="159"/>
      <c r="C6" s="159"/>
      <c r="D6" s="159"/>
      <c r="E6" s="160" t="s">
        <v>6</v>
      </c>
      <c r="F6" s="160"/>
      <c r="H6" s="19">
        <v>26.75</v>
      </c>
      <c r="I6" s="20" t="s">
        <v>7</v>
      </c>
      <c r="J6" s="161"/>
      <c r="K6" s="161"/>
      <c r="M6" s="18"/>
      <c r="N6" s="18"/>
      <c r="O6" s="18"/>
      <c r="R6" s="21"/>
    </row>
    <row r="7" spans="1:18" ht="9" customHeight="1" thickBot="1" x14ac:dyDescent="0.3">
      <c r="A7" s="162"/>
      <c r="B7" s="162"/>
      <c r="C7" s="163"/>
      <c r="D7" s="164"/>
      <c r="E7" s="162"/>
      <c r="F7" s="165"/>
      <c r="G7" s="165"/>
      <c r="H7" s="166"/>
      <c r="I7" s="166"/>
      <c r="J7" s="166"/>
      <c r="K7" s="166"/>
    </row>
    <row r="8" spans="1:18" ht="12.75" customHeight="1" x14ac:dyDescent="0.25">
      <c r="A8" s="139" t="s">
        <v>159</v>
      </c>
      <c r="B8" s="141" t="s">
        <v>8</v>
      </c>
      <c r="C8" s="141" t="s">
        <v>9</v>
      </c>
      <c r="D8" s="143" t="s">
        <v>10</v>
      </c>
      <c r="E8" s="141" t="s">
        <v>11</v>
      </c>
      <c r="F8" s="145" t="s">
        <v>12</v>
      </c>
      <c r="G8" s="1" t="s">
        <v>13</v>
      </c>
      <c r="H8" s="147" t="s">
        <v>156</v>
      </c>
      <c r="I8" s="148"/>
      <c r="J8" s="149" t="s">
        <v>158</v>
      </c>
      <c r="K8" s="148"/>
    </row>
    <row r="9" spans="1:18" s="22" customFormat="1" ht="12.75" customHeight="1" x14ac:dyDescent="0.25">
      <c r="A9" s="140"/>
      <c r="B9" s="142"/>
      <c r="C9" s="142"/>
      <c r="D9" s="144"/>
      <c r="E9" s="142"/>
      <c r="F9" s="146"/>
      <c r="G9" s="23"/>
      <c r="H9" s="2" t="s">
        <v>157</v>
      </c>
      <c r="I9" s="3" t="s">
        <v>14</v>
      </c>
      <c r="J9" s="4" t="s">
        <v>157</v>
      </c>
      <c r="K9" s="3" t="s">
        <v>14</v>
      </c>
      <c r="M9" s="24"/>
      <c r="N9" s="24"/>
      <c r="O9" s="24"/>
      <c r="Q9" s="25"/>
    </row>
    <row r="10" spans="1:18" s="26" customFormat="1" ht="12" x14ac:dyDescent="0.25">
      <c r="A10" s="153"/>
      <c r="B10" s="154"/>
      <c r="C10" s="27">
        <v>1</v>
      </c>
      <c r="D10" s="122" t="s">
        <v>15</v>
      </c>
      <c r="E10" s="28"/>
      <c r="F10" s="28"/>
      <c r="G10" s="28"/>
      <c r="H10" s="29"/>
      <c r="I10" s="30"/>
      <c r="J10" s="31"/>
      <c r="K10" s="32"/>
      <c r="M10" s="33"/>
      <c r="N10" s="33"/>
      <c r="O10" s="33"/>
    </row>
    <row r="11" spans="1:18" s="34" customFormat="1" ht="19.5" customHeight="1" x14ac:dyDescent="0.25">
      <c r="A11" s="35" t="s">
        <v>16</v>
      </c>
      <c r="B11" s="36" t="s">
        <v>17</v>
      </c>
      <c r="C11" s="37" t="s">
        <v>18</v>
      </c>
      <c r="D11" s="68" t="s">
        <v>19</v>
      </c>
      <c r="E11" s="37" t="s">
        <v>20</v>
      </c>
      <c r="F11" s="39">
        <v>5</v>
      </c>
      <c r="G11" s="39">
        <v>252.35</v>
      </c>
      <c r="H11" s="40">
        <v>319.85362500000002</v>
      </c>
      <c r="I11" s="41">
        <f>ROUND(F11,2)*ROUND(H11,2)</f>
        <v>1599.25</v>
      </c>
      <c r="J11" s="42"/>
      <c r="K11" s="121">
        <f>IF($J11&gt;ROUND($H11,2),"NÃO ATENDE",ROUND($J11*$F11,2))</f>
        <v>0</v>
      </c>
      <c r="M11" s="44"/>
      <c r="N11" s="44"/>
      <c r="O11" s="44"/>
      <c r="Q11" s="45"/>
    </row>
    <row r="12" spans="1:18" s="34" customFormat="1" ht="39" customHeight="1" x14ac:dyDescent="0.25">
      <c r="A12" s="35">
        <v>93208</v>
      </c>
      <c r="B12" s="36" t="s">
        <v>17</v>
      </c>
      <c r="C12" s="37" t="s">
        <v>21</v>
      </c>
      <c r="D12" s="14" t="s">
        <v>22</v>
      </c>
      <c r="E12" s="37" t="s">
        <v>20</v>
      </c>
      <c r="F12" s="39">
        <v>21</v>
      </c>
      <c r="G12" s="39">
        <v>529.99</v>
      </c>
      <c r="H12" s="40">
        <v>671.76232500000003</v>
      </c>
      <c r="I12" s="46">
        <f t="shared" ref="I12:I13" si="0">ROUND(F12,2)*ROUND(H12,2)</f>
        <v>14106.96</v>
      </c>
      <c r="J12" s="42"/>
      <c r="K12" s="121">
        <f t="shared" ref="K12:K13" si="1">IF($J12&gt;ROUND($H12,2),"NÃO ATENDE",ROUND($J12*$F12,2))</f>
        <v>0</v>
      </c>
      <c r="M12" s="44"/>
      <c r="N12" s="44"/>
      <c r="O12" s="44"/>
    </row>
    <row r="13" spans="1:18" s="34" customFormat="1" ht="49.5" customHeight="1" x14ac:dyDescent="0.25">
      <c r="A13" s="35">
        <v>93212</v>
      </c>
      <c r="B13" s="36" t="s">
        <v>17</v>
      </c>
      <c r="C13" s="37" t="s">
        <v>23</v>
      </c>
      <c r="D13" s="14" t="s">
        <v>24</v>
      </c>
      <c r="E13" s="37" t="s">
        <v>20</v>
      </c>
      <c r="F13" s="39">
        <v>3.5999999999999996</v>
      </c>
      <c r="G13" s="39">
        <v>597.98</v>
      </c>
      <c r="H13" s="40">
        <v>757.93965000000003</v>
      </c>
      <c r="I13" s="46">
        <f t="shared" si="0"/>
        <v>2728.5840000000003</v>
      </c>
      <c r="J13" s="42"/>
      <c r="K13" s="121">
        <f t="shared" si="1"/>
        <v>0</v>
      </c>
      <c r="M13" s="44"/>
      <c r="N13" s="44"/>
      <c r="O13" s="44"/>
    </row>
    <row r="14" spans="1:18" s="47" customFormat="1" ht="12" x14ac:dyDescent="0.25">
      <c r="A14" s="131"/>
      <c r="B14" s="48"/>
      <c r="C14" s="49"/>
      <c r="D14" s="123" t="s">
        <v>25</v>
      </c>
      <c r="E14" s="50"/>
      <c r="F14" s="51"/>
      <c r="G14" s="51" t="s">
        <v>26</v>
      </c>
      <c r="H14" s="52"/>
      <c r="I14" s="53">
        <f>SUM(I11:I13)</f>
        <v>18434.793999999998</v>
      </c>
      <c r="J14" s="171"/>
      <c r="K14" s="103">
        <f>SUM(K11:K13)</f>
        <v>0</v>
      </c>
      <c r="M14" s="55"/>
      <c r="N14" s="44">
        <v>1.25</v>
      </c>
      <c r="O14" s="44">
        <f>M14*N14</f>
        <v>0</v>
      </c>
    </row>
    <row r="15" spans="1:18" s="26" customFormat="1" ht="12" x14ac:dyDescent="0.25">
      <c r="A15" s="153"/>
      <c r="B15" s="154"/>
      <c r="C15" s="56" t="s">
        <v>27</v>
      </c>
      <c r="D15" s="6" t="s">
        <v>28</v>
      </c>
      <c r="E15" s="7"/>
      <c r="F15" s="7"/>
      <c r="G15" s="7"/>
      <c r="H15" s="57"/>
      <c r="I15" s="8"/>
      <c r="J15" s="172"/>
      <c r="K15" s="9"/>
      <c r="M15" s="33"/>
      <c r="N15" s="44">
        <v>1.25</v>
      </c>
      <c r="O15" s="44">
        <f>M15*N15</f>
        <v>0</v>
      </c>
    </row>
    <row r="16" spans="1:18" s="47" customFormat="1" ht="24" x14ac:dyDescent="0.25">
      <c r="A16" s="10">
        <v>42046</v>
      </c>
      <c r="B16" s="11" t="s">
        <v>29</v>
      </c>
      <c r="C16" s="37" t="s">
        <v>30</v>
      </c>
      <c r="D16" s="64" t="s">
        <v>31</v>
      </c>
      <c r="E16" s="58" t="s">
        <v>32</v>
      </c>
      <c r="F16" s="59">
        <v>10</v>
      </c>
      <c r="G16" s="59">
        <v>67.75</v>
      </c>
      <c r="H16" s="60">
        <v>85.873125000000002</v>
      </c>
      <c r="I16" s="41">
        <f>ROUND(F16,2)*ROUND(H16,2)</f>
        <v>858.7</v>
      </c>
      <c r="J16" s="42"/>
      <c r="K16" s="121">
        <f t="shared" ref="K16:K18" si="2">IF($J16&gt;ROUND($H16,2),"NÃO ATENDE",ROUND($J16*$F16,2))</f>
        <v>0</v>
      </c>
      <c r="M16" s="55"/>
      <c r="N16" s="44"/>
      <c r="O16" s="44"/>
    </row>
    <row r="17" spans="1:16" s="47" customFormat="1" ht="36" x14ac:dyDescent="0.25">
      <c r="A17" s="61" t="s">
        <v>33</v>
      </c>
      <c r="B17" s="37" t="s">
        <v>17</v>
      </c>
      <c r="C17" s="37" t="s">
        <v>34</v>
      </c>
      <c r="D17" s="68" t="s">
        <v>35</v>
      </c>
      <c r="E17" s="37" t="s">
        <v>20</v>
      </c>
      <c r="F17" s="39">
        <v>755.38</v>
      </c>
      <c r="G17" s="39">
        <v>19.97</v>
      </c>
      <c r="H17" s="40">
        <v>25.311975</v>
      </c>
      <c r="I17" s="46">
        <f>ROUND(F17,2)*ROUND(H17,2)</f>
        <v>19118.667799999999</v>
      </c>
      <c r="J17" s="42"/>
      <c r="K17" s="121">
        <f t="shared" si="2"/>
        <v>0</v>
      </c>
      <c r="M17" s="55"/>
      <c r="N17" s="44"/>
      <c r="O17" s="44"/>
    </row>
    <row r="18" spans="1:16" s="47" customFormat="1" ht="24.75" customHeight="1" x14ac:dyDescent="0.25">
      <c r="A18" s="134">
        <v>42047</v>
      </c>
      <c r="B18" s="11" t="s">
        <v>36</v>
      </c>
      <c r="C18" s="37" t="s">
        <v>37</v>
      </c>
      <c r="D18" s="68" t="s">
        <v>38</v>
      </c>
      <c r="E18" s="63" t="s">
        <v>32</v>
      </c>
      <c r="F18" s="39">
        <v>24</v>
      </c>
      <c r="G18" s="39">
        <v>36.409999999999997</v>
      </c>
      <c r="H18" s="40">
        <v>46.149674999999995</v>
      </c>
      <c r="I18" s="46">
        <f>ROUND(F18,2)*ROUND(H18,2)</f>
        <v>1107.5999999999999</v>
      </c>
      <c r="J18" s="42"/>
      <c r="K18" s="121">
        <f t="shared" si="2"/>
        <v>0</v>
      </c>
      <c r="M18" s="55"/>
      <c r="N18" s="44"/>
      <c r="O18" s="44"/>
    </row>
    <row r="19" spans="1:16" s="47" customFormat="1" ht="12" x14ac:dyDescent="0.25">
      <c r="A19" s="131"/>
      <c r="B19" s="48"/>
      <c r="C19" s="49"/>
      <c r="D19" s="123" t="s">
        <v>39</v>
      </c>
      <c r="E19" s="50"/>
      <c r="F19" s="51"/>
      <c r="G19" s="51" t="s">
        <v>26</v>
      </c>
      <c r="H19" s="52"/>
      <c r="I19" s="53">
        <f>SUM(I16:I18)</f>
        <v>21084.967799999999</v>
      </c>
      <c r="J19" s="173"/>
      <c r="K19" s="54">
        <f>SUM(K16:K18)</f>
        <v>0</v>
      </c>
      <c r="M19" s="55"/>
      <c r="N19" s="44">
        <v>1.25</v>
      </c>
      <c r="O19" s="44">
        <f>M19*N19</f>
        <v>0</v>
      </c>
    </row>
    <row r="20" spans="1:16" s="26" customFormat="1" ht="12" x14ac:dyDescent="0.25">
      <c r="A20" s="153"/>
      <c r="B20" s="154"/>
      <c r="C20" s="56" t="s">
        <v>40</v>
      </c>
      <c r="D20" s="122" t="s">
        <v>41</v>
      </c>
      <c r="E20" s="28"/>
      <c r="F20" s="28"/>
      <c r="G20" s="28"/>
      <c r="H20" s="57"/>
      <c r="I20" s="30"/>
      <c r="J20" s="174"/>
      <c r="K20" s="32"/>
      <c r="M20" s="33"/>
      <c r="N20" s="44">
        <v>1.25</v>
      </c>
      <c r="O20" s="44">
        <f>M20*N20</f>
        <v>0</v>
      </c>
    </row>
    <row r="21" spans="1:16" s="26" customFormat="1" ht="87.75" customHeight="1" x14ac:dyDescent="0.25">
      <c r="A21" s="13">
        <v>90106</v>
      </c>
      <c r="B21" s="37" t="s">
        <v>17</v>
      </c>
      <c r="C21" s="37" t="s">
        <v>42</v>
      </c>
      <c r="D21" s="64" t="s">
        <v>43</v>
      </c>
      <c r="E21" s="65" t="s">
        <v>44</v>
      </c>
      <c r="F21" s="66">
        <v>957.50199999999995</v>
      </c>
      <c r="G21" s="65">
        <v>5.33</v>
      </c>
      <c r="H21" s="60">
        <v>6.7557750000000008</v>
      </c>
      <c r="I21" s="67">
        <f>ROUND(F21,2)*ROUND(H21,2)</f>
        <v>6472.7</v>
      </c>
      <c r="J21" s="42"/>
      <c r="K21" s="121">
        <f t="shared" ref="K21:K36" si="3">IF($J21&gt;ROUND($H21,2),"NÃO ATENDE",ROUND($J21*$F21,2))</f>
        <v>0</v>
      </c>
      <c r="M21" s="33"/>
      <c r="N21" s="44"/>
      <c r="O21" s="44"/>
    </row>
    <row r="22" spans="1:16" s="26" customFormat="1" ht="100.5" customHeight="1" x14ac:dyDescent="0.25">
      <c r="A22" s="13">
        <v>90108</v>
      </c>
      <c r="B22" s="37" t="s">
        <v>17</v>
      </c>
      <c r="C22" s="37" t="s">
        <v>45</v>
      </c>
      <c r="D22" s="68" t="s">
        <v>46</v>
      </c>
      <c r="E22" s="37" t="s">
        <v>44</v>
      </c>
      <c r="F22" s="69">
        <v>147.76900000000001</v>
      </c>
      <c r="G22" s="37">
        <v>4.79</v>
      </c>
      <c r="H22" s="40">
        <v>6.0713250000000007</v>
      </c>
      <c r="I22" s="70">
        <f>ROUND(F22,2)*ROUND(H22,2)</f>
        <v>896.96390000000008</v>
      </c>
      <c r="J22" s="42"/>
      <c r="K22" s="121">
        <f t="shared" si="3"/>
        <v>0</v>
      </c>
      <c r="M22" s="33"/>
      <c r="N22" s="44"/>
      <c r="O22" s="44"/>
    </row>
    <row r="23" spans="1:16" s="26" customFormat="1" ht="48" x14ac:dyDescent="0.25">
      <c r="A23" s="13">
        <v>94043</v>
      </c>
      <c r="B23" s="37" t="s">
        <v>17</v>
      </c>
      <c r="C23" s="37" t="s">
        <v>47</v>
      </c>
      <c r="D23" s="68" t="s">
        <v>48</v>
      </c>
      <c r="E23" s="37" t="s">
        <v>20</v>
      </c>
      <c r="F23" s="69">
        <v>446</v>
      </c>
      <c r="G23" s="71">
        <v>14.84</v>
      </c>
      <c r="H23" s="40">
        <v>18.809699999999999</v>
      </c>
      <c r="I23" s="70">
        <f>ROUND(F23,2)*ROUND(H23,2)</f>
        <v>8389.26</v>
      </c>
      <c r="J23" s="42"/>
      <c r="K23" s="121">
        <f t="shared" si="3"/>
        <v>0</v>
      </c>
      <c r="M23" s="33"/>
      <c r="N23" s="44"/>
      <c r="O23" s="44"/>
    </row>
    <row r="24" spans="1:16" s="34" customFormat="1" ht="24" x14ac:dyDescent="0.25">
      <c r="A24" s="35">
        <v>43046</v>
      </c>
      <c r="B24" s="11" t="s">
        <v>49</v>
      </c>
      <c r="C24" s="37" t="s">
        <v>50</v>
      </c>
      <c r="D24" s="68" t="s">
        <v>51</v>
      </c>
      <c r="E24" s="12" t="s">
        <v>32</v>
      </c>
      <c r="F24" s="39">
        <v>22</v>
      </c>
      <c r="G24" s="39">
        <v>1128.24</v>
      </c>
      <c r="H24" s="40">
        <v>1430.0442</v>
      </c>
      <c r="I24" s="70">
        <f t="shared" ref="I24:I36" si="4">ROUND(F24,2)*ROUND(H24,2)</f>
        <v>31460.879999999997</v>
      </c>
      <c r="J24" s="42"/>
      <c r="K24" s="121">
        <f t="shared" si="3"/>
        <v>0</v>
      </c>
      <c r="M24" s="44">
        <v>1892.95</v>
      </c>
      <c r="N24" s="44">
        <v>1.25</v>
      </c>
      <c r="O24" s="44">
        <f>M24*N24</f>
        <v>2366.1875</v>
      </c>
    </row>
    <row r="25" spans="1:16" s="34" customFormat="1" ht="56.25" customHeight="1" x14ac:dyDescent="0.25">
      <c r="A25" s="35" t="s">
        <v>52</v>
      </c>
      <c r="B25" s="37" t="s">
        <v>17</v>
      </c>
      <c r="C25" s="37" t="s">
        <v>53</v>
      </c>
      <c r="D25" s="68" t="s">
        <v>54</v>
      </c>
      <c r="E25" s="12" t="s">
        <v>32</v>
      </c>
      <c r="F25" s="39">
        <v>2</v>
      </c>
      <c r="G25" s="39">
        <v>1268.6500000000001</v>
      </c>
      <c r="H25" s="40">
        <v>1608.0138750000001</v>
      </c>
      <c r="I25" s="70">
        <f t="shared" si="4"/>
        <v>3216.02</v>
      </c>
      <c r="J25" s="42"/>
      <c r="K25" s="121">
        <f t="shared" si="3"/>
        <v>0</v>
      </c>
      <c r="M25" s="44"/>
      <c r="N25" s="44"/>
      <c r="O25" s="44"/>
    </row>
    <row r="26" spans="1:16" s="34" customFormat="1" ht="24" x14ac:dyDescent="0.25">
      <c r="A26" s="62" t="s">
        <v>55</v>
      </c>
      <c r="B26" s="72" t="s">
        <v>17</v>
      </c>
      <c r="C26" s="37" t="s">
        <v>56</v>
      </c>
      <c r="D26" s="68" t="s">
        <v>57</v>
      </c>
      <c r="E26" s="37" t="s">
        <v>58</v>
      </c>
      <c r="F26" s="73">
        <v>3.7</v>
      </c>
      <c r="G26" s="38">
        <v>656.73</v>
      </c>
      <c r="H26" s="40">
        <v>832.40527500000007</v>
      </c>
      <c r="I26" s="46">
        <f t="shared" si="4"/>
        <v>3079.9169999999999</v>
      </c>
      <c r="J26" s="42"/>
      <c r="K26" s="121">
        <f t="shared" si="3"/>
        <v>0</v>
      </c>
      <c r="L26" s="74"/>
      <c r="M26" s="74"/>
      <c r="N26" s="74"/>
      <c r="O26" s="74"/>
    </row>
    <row r="27" spans="1:16" s="34" customFormat="1" ht="60.75" customHeight="1" x14ac:dyDescent="0.25">
      <c r="A27" s="35">
        <v>83627</v>
      </c>
      <c r="B27" s="75" t="s">
        <v>17</v>
      </c>
      <c r="C27" s="37" t="s">
        <v>59</v>
      </c>
      <c r="D27" s="130" t="s">
        <v>60</v>
      </c>
      <c r="E27" s="12" t="s">
        <v>32</v>
      </c>
      <c r="F27" s="39">
        <v>24</v>
      </c>
      <c r="G27" s="39">
        <v>446.56</v>
      </c>
      <c r="H27" s="40">
        <v>566.01480000000004</v>
      </c>
      <c r="I27" s="70">
        <f t="shared" si="4"/>
        <v>13584.24</v>
      </c>
      <c r="J27" s="42"/>
      <c r="K27" s="121">
        <f t="shared" si="3"/>
        <v>0</v>
      </c>
      <c r="M27" s="44"/>
      <c r="N27" s="44"/>
      <c r="O27" s="44"/>
    </row>
    <row r="28" spans="1:16" s="34" customFormat="1" ht="27" customHeight="1" x14ac:dyDescent="0.25">
      <c r="A28" s="62" t="s">
        <v>61</v>
      </c>
      <c r="B28" s="11" t="s">
        <v>160</v>
      </c>
      <c r="C28" s="37" t="s">
        <v>62</v>
      </c>
      <c r="D28" s="68" t="s">
        <v>63</v>
      </c>
      <c r="E28" s="76" t="s">
        <v>32</v>
      </c>
      <c r="F28" s="76">
        <v>47</v>
      </c>
      <c r="G28" s="76">
        <v>523.41</v>
      </c>
      <c r="H28" s="40">
        <v>663.42217500000004</v>
      </c>
      <c r="I28" s="70">
        <f t="shared" si="4"/>
        <v>31180.739999999998</v>
      </c>
      <c r="J28" s="42"/>
      <c r="K28" s="121">
        <f t="shared" si="3"/>
        <v>0</v>
      </c>
      <c r="N28" s="44"/>
      <c r="O28" s="44"/>
      <c r="P28" s="44"/>
    </row>
    <row r="29" spans="1:16" s="26" customFormat="1" ht="48.75" customHeight="1" x14ac:dyDescent="0.25">
      <c r="A29" s="35">
        <v>94111</v>
      </c>
      <c r="B29" s="37" t="s">
        <v>17</v>
      </c>
      <c r="C29" s="37" t="s">
        <v>64</v>
      </c>
      <c r="D29" s="5" t="s">
        <v>65</v>
      </c>
      <c r="E29" s="37" t="s">
        <v>44</v>
      </c>
      <c r="F29" s="69">
        <v>62.760000000000005</v>
      </c>
      <c r="G29" s="77">
        <v>103.32</v>
      </c>
      <c r="H29" s="40">
        <v>130.9581</v>
      </c>
      <c r="I29" s="70">
        <f t="shared" si="4"/>
        <v>8219.0496000000003</v>
      </c>
      <c r="J29" s="42"/>
      <c r="K29" s="121">
        <f t="shared" si="3"/>
        <v>0</v>
      </c>
      <c r="M29" s="33"/>
      <c r="N29" s="44"/>
      <c r="O29" s="44"/>
    </row>
    <row r="30" spans="1:16" s="34" customFormat="1" ht="60" x14ac:dyDescent="0.25">
      <c r="A30" s="13">
        <v>95567</v>
      </c>
      <c r="B30" s="75" t="s">
        <v>17</v>
      </c>
      <c r="C30" s="37" t="s">
        <v>66</v>
      </c>
      <c r="D30" s="14" t="s">
        <v>67</v>
      </c>
      <c r="E30" s="37" t="s">
        <v>58</v>
      </c>
      <c r="F30" s="39">
        <v>227</v>
      </c>
      <c r="G30" s="39">
        <v>57.46</v>
      </c>
      <c r="H30" s="40">
        <v>72.830550000000002</v>
      </c>
      <c r="I30" s="70">
        <f t="shared" si="4"/>
        <v>16532.41</v>
      </c>
      <c r="J30" s="42"/>
      <c r="K30" s="121">
        <f t="shared" si="3"/>
        <v>0</v>
      </c>
      <c r="M30" s="44"/>
      <c r="N30" s="44"/>
      <c r="O30" s="44"/>
    </row>
    <row r="31" spans="1:16" s="34" customFormat="1" ht="60.75" customHeight="1" x14ac:dyDescent="0.25">
      <c r="A31" s="13">
        <v>92210</v>
      </c>
      <c r="B31" s="75" t="s">
        <v>17</v>
      </c>
      <c r="C31" s="37" t="s">
        <v>68</v>
      </c>
      <c r="D31" s="14" t="s">
        <v>69</v>
      </c>
      <c r="E31" s="37" t="s">
        <v>58</v>
      </c>
      <c r="F31" s="39">
        <v>428</v>
      </c>
      <c r="G31" s="39">
        <v>83.82</v>
      </c>
      <c r="H31" s="40">
        <v>106.24185</v>
      </c>
      <c r="I31" s="70">
        <f t="shared" si="4"/>
        <v>45470.720000000001</v>
      </c>
      <c r="J31" s="42"/>
      <c r="K31" s="121">
        <f t="shared" si="3"/>
        <v>0</v>
      </c>
      <c r="M31" s="44"/>
      <c r="N31" s="44"/>
      <c r="O31" s="44"/>
    </row>
    <row r="32" spans="1:16" s="34" customFormat="1" ht="61.5" customHeight="1" x14ac:dyDescent="0.25">
      <c r="A32" s="13">
        <v>92212</v>
      </c>
      <c r="B32" s="75" t="s">
        <v>17</v>
      </c>
      <c r="C32" s="37" t="s">
        <v>70</v>
      </c>
      <c r="D32" s="14" t="s">
        <v>71</v>
      </c>
      <c r="E32" s="37" t="s">
        <v>58</v>
      </c>
      <c r="F32" s="39">
        <v>15</v>
      </c>
      <c r="G32" s="39">
        <v>144.07</v>
      </c>
      <c r="H32" s="40">
        <v>182.60872499999999</v>
      </c>
      <c r="I32" s="70">
        <f t="shared" si="4"/>
        <v>2739.15</v>
      </c>
      <c r="J32" s="42"/>
      <c r="K32" s="121">
        <f t="shared" si="3"/>
        <v>0</v>
      </c>
      <c r="M32" s="44"/>
      <c r="N32" s="44"/>
      <c r="O32" s="44"/>
    </row>
    <row r="33" spans="1:61" s="34" customFormat="1" ht="25.5" customHeight="1" x14ac:dyDescent="0.25">
      <c r="A33" s="35">
        <v>96995</v>
      </c>
      <c r="B33" s="36" t="s">
        <v>17</v>
      </c>
      <c r="C33" s="37" t="s">
        <v>72</v>
      </c>
      <c r="D33" s="68" t="s">
        <v>73</v>
      </c>
      <c r="E33" s="37" t="s">
        <v>44</v>
      </c>
      <c r="F33" s="39">
        <v>33.7395</v>
      </c>
      <c r="G33" s="39">
        <v>32.64</v>
      </c>
      <c r="H33" s="40">
        <v>41.371200000000002</v>
      </c>
      <c r="I33" s="70">
        <f t="shared" si="4"/>
        <v>1395.8237999999999</v>
      </c>
      <c r="J33" s="42"/>
      <c r="K33" s="121">
        <f t="shared" si="3"/>
        <v>0</v>
      </c>
      <c r="M33" s="44">
        <v>34.89</v>
      </c>
      <c r="N33" s="44">
        <v>1.25</v>
      </c>
      <c r="O33" s="44">
        <f>M33*N33</f>
        <v>43.612499999999997</v>
      </c>
    </row>
    <row r="34" spans="1:61" s="34" customFormat="1" ht="74.25" customHeight="1" x14ac:dyDescent="0.25">
      <c r="A34" s="13">
        <v>93379</v>
      </c>
      <c r="B34" s="36" t="s">
        <v>17</v>
      </c>
      <c r="C34" s="37" t="s">
        <v>74</v>
      </c>
      <c r="D34" s="68" t="s">
        <v>75</v>
      </c>
      <c r="E34" s="37" t="s">
        <v>44</v>
      </c>
      <c r="F34" s="39">
        <v>892.73792600000002</v>
      </c>
      <c r="G34" s="39">
        <v>13.55</v>
      </c>
      <c r="H34" s="40">
        <v>17.174625000000002</v>
      </c>
      <c r="I34" s="70">
        <f t="shared" si="4"/>
        <v>15328.345800000001</v>
      </c>
      <c r="J34" s="42"/>
      <c r="K34" s="121">
        <f t="shared" si="3"/>
        <v>0</v>
      </c>
      <c r="M34" s="44"/>
      <c r="N34" s="44"/>
      <c r="O34" s="44"/>
    </row>
    <row r="35" spans="1:61" s="34" customFormat="1" ht="49.5" customHeight="1" x14ac:dyDescent="0.25">
      <c r="A35" s="13">
        <v>96385</v>
      </c>
      <c r="B35" s="75" t="s">
        <v>17</v>
      </c>
      <c r="C35" s="37" t="s">
        <v>76</v>
      </c>
      <c r="D35" s="68" t="s">
        <v>77</v>
      </c>
      <c r="E35" s="37" t="s">
        <v>44</v>
      </c>
      <c r="F35" s="39">
        <v>892.73792600000002</v>
      </c>
      <c r="G35" s="39">
        <v>5.19</v>
      </c>
      <c r="H35" s="40">
        <v>6.5783250000000004</v>
      </c>
      <c r="I35" s="70">
        <f t="shared" si="4"/>
        <v>5874.2291999999998</v>
      </c>
      <c r="J35" s="42"/>
      <c r="K35" s="121">
        <f t="shared" si="3"/>
        <v>0</v>
      </c>
      <c r="M35" s="44"/>
      <c r="N35" s="44"/>
      <c r="O35" s="44"/>
    </row>
    <row r="36" spans="1:61" s="34" customFormat="1" ht="24.75" customHeight="1" x14ac:dyDescent="0.25">
      <c r="A36" s="13">
        <v>2003405</v>
      </c>
      <c r="B36" s="11" t="s">
        <v>161</v>
      </c>
      <c r="C36" s="37" t="s">
        <v>78</v>
      </c>
      <c r="D36" s="68" t="s">
        <v>79</v>
      </c>
      <c r="E36" s="37" t="s">
        <v>80</v>
      </c>
      <c r="F36" s="39">
        <v>19.21</v>
      </c>
      <c r="G36" s="39">
        <v>93.6</v>
      </c>
      <c r="H36" s="40">
        <v>118.63800000000001</v>
      </c>
      <c r="I36" s="70">
        <f t="shared" si="4"/>
        <v>2279.0744</v>
      </c>
      <c r="J36" s="42"/>
      <c r="K36" s="121">
        <f t="shared" si="3"/>
        <v>0</v>
      </c>
      <c r="M36" s="44"/>
      <c r="N36" s="44"/>
      <c r="O36" s="44"/>
    </row>
    <row r="37" spans="1:61" s="47" customFormat="1" ht="12" x14ac:dyDescent="0.25">
      <c r="A37" s="132"/>
      <c r="B37" s="78"/>
      <c r="C37" s="79"/>
      <c r="D37" s="123" t="s">
        <v>81</v>
      </c>
      <c r="E37" s="50"/>
      <c r="F37" s="51"/>
      <c r="G37" s="51"/>
      <c r="H37" s="52"/>
      <c r="I37" s="53">
        <f>SUM(I21:I36)</f>
        <v>196119.52370000002</v>
      </c>
      <c r="J37" s="173"/>
      <c r="K37" s="54">
        <f>SUM(K21:K36)</f>
        <v>0</v>
      </c>
      <c r="M37" s="55"/>
      <c r="N37" s="44">
        <v>1.25</v>
      </c>
      <c r="O37" s="44">
        <f>M37*N37</f>
        <v>0</v>
      </c>
    </row>
    <row r="38" spans="1:61" s="84" customFormat="1" ht="12" x14ac:dyDescent="0.25">
      <c r="A38" s="153"/>
      <c r="B38" s="154"/>
      <c r="C38" s="80" t="s">
        <v>82</v>
      </c>
      <c r="D38" s="124" t="s">
        <v>83</v>
      </c>
      <c r="E38" s="81" t="s">
        <v>84</v>
      </c>
      <c r="F38" s="82"/>
      <c r="G38" s="82"/>
      <c r="H38" s="57"/>
      <c r="I38" s="83"/>
      <c r="J38" s="174"/>
      <c r="K38" s="32"/>
      <c r="L38" s="26"/>
      <c r="M38" s="33"/>
      <c r="N38" s="44">
        <v>1.25</v>
      </c>
      <c r="O38" s="44">
        <f>M38*N38</f>
        <v>0</v>
      </c>
      <c r="P38" s="26"/>
      <c r="Q38" s="26" t="s">
        <v>26</v>
      </c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</row>
    <row r="39" spans="1:61" s="26" customFormat="1" ht="27.75" customHeight="1" x14ac:dyDescent="0.25">
      <c r="A39" s="13">
        <v>79480</v>
      </c>
      <c r="B39" s="75" t="s">
        <v>17</v>
      </c>
      <c r="C39" s="85" t="s">
        <v>85</v>
      </c>
      <c r="D39" s="64" t="s">
        <v>86</v>
      </c>
      <c r="E39" s="65" t="s">
        <v>44</v>
      </c>
      <c r="F39" s="59">
        <v>903.6</v>
      </c>
      <c r="G39" s="59">
        <v>2.16</v>
      </c>
      <c r="H39" s="60">
        <v>2.7378000000000005</v>
      </c>
      <c r="I39" s="41">
        <f>ROUND(F39,2)*ROUND(H39,2)</f>
        <v>2475.864</v>
      </c>
      <c r="J39" s="42"/>
      <c r="K39" s="121">
        <f t="shared" ref="K39:K47" si="5">IF($J39&gt;ROUND($H39,2),"NÃO ATENDE",ROUND($J39*$F39,2))</f>
        <v>0</v>
      </c>
      <c r="M39" s="33"/>
      <c r="N39" s="44"/>
      <c r="O39" s="44"/>
    </row>
    <row r="40" spans="1:61" s="26" customFormat="1" ht="39.75" customHeight="1" x14ac:dyDescent="0.25">
      <c r="A40" s="13">
        <v>93591</v>
      </c>
      <c r="B40" s="75" t="s">
        <v>17</v>
      </c>
      <c r="C40" s="85" t="s">
        <v>87</v>
      </c>
      <c r="D40" s="68" t="s">
        <v>88</v>
      </c>
      <c r="E40" s="37" t="s">
        <v>89</v>
      </c>
      <c r="F40" s="39">
        <v>564.75</v>
      </c>
      <c r="G40" s="39">
        <v>1.33</v>
      </c>
      <c r="H40" s="40">
        <v>1.6857750000000002</v>
      </c>
      <c r="I40" s="46">
        <f t="shared" ref="I40:I47" si="6">ROUND(F40,2)*ROUND(H40,2)</f>
        <v>954.42750000000001</v>
      </c>
      <c r="J40" s="42"/>
      <c r="K40" s="121">
        <f t="shared" si="5"/>
        <v>0</v>
      </c>
      <c r="M40" s="33"/>
      <c r="N40" s="44"/>
      <c r="O40" s="44"/>
    </row>
    <row r="41" spans="1:61" s="34" customFormat="1" ht="24.75" customHeight="1" x14ac:dyDescent="0.25">
      <c r="A41" s="35">
        <v>72961</v>
      </c>
      <c r="B41" s="75" t="s">
        <v>17</v>
      </c>
      <c r="C41" s="85" t="s">
        <v>90</v>
      </c>
      <c r="D41" s="68" t="s">
        <v>91</v>
      </c>
      <c r="E41" s="37" t="s">
        <v>20</v>
      </c>
      <c r="F41" s="39">
        <v>4518</v>
      </c>
      <c r="G41" s="39">
        <v>1.24</v>
      </c>
      <c r="H41" s="40">
        <v>1.5717000000000001</v>
      </c>
      <c r="I41" s="46">
        <f t="shared" si="6"/>
        <v>7093.26</v>
      </c>
      <c r="J41" s="42"/>
      <c r="K41" s="121">
        <f t="shared" si="5"/>
        <v>0</v>
      </c>
      <c r="M41" s="44">
        <v>1.32</v>
      </c>
      <c r="N41" s="44">
        <v>1.25</v>
      </c>
      <c r="O41" s="44">
        <f>M41*N41</f>
        <v>1.6500000000000001</v>
      </c>
    </row>
    <row r="42" spans="1:61" s="34" customFormat="1" ht="35.25" customHeight="1" x14ac:dyDescent="0.25">
      <c r="A42" s="13">
        <v>96387</v>
      </c>
      <c r="B42" s="75" t="s">
        <v>17</v>
      </c>
      <c r="C42" s="85" t="s">
        <v>92</v>
      </c>
      <c r="D42" s="68" t="s">
        <v>93</v>
      </c>
      <c r="E42" s="37" t="s">
        <v>44</v>
      </c>
      <c r="F42" s="39">
        <v>677.7</v>
      </c>
      <c r="G42" s="39">
        <v>6.53</v>
      </c>
      <c r="H42" s="40">
        <v>8.2767750000000007</v>
      </c>
      <c r="I42" s="46">
        <f t="shared" si="6"/>
        <v>5611.3559999999998</v>
      </c>
      <c r="J42" s="42"/>
      <c r="K42" s="121">
        <f t="shared" si="5"/>
        <v>0</v>
      </c>
      <c r="M42" s="44"/>
      <c r="N42" s="44"/>
      <c r="O42" s="44"/>
    </row>
    <row r="43" spans="1:61" s="34" customFormat="1" ht="72" customHeight="1" x14ac:dyDescent="0.25">
      <c r="A43" s="13">
        <v>94273</v>
      </c>
      <c r="B43" s="75" t="s">
        <v>17</v>
      </c>
      <c r="C43" s="85" t="s">
        <v>94</v>
      </c>
      <c r="D43" s="68" t="s">
        <v>95</v>
      </c>
      <c r="E43" s="37" t="s">
        <v>58</v>
      </c>
      <c r="F43" s="39">
        <v>1078.3800000000001</v>
      </c>
      <c r="G43" s="39">
        <v>28.48</v>
      </c>
      <c r="H43" s="40">
        <v>36.098400000000005</v>
      </c>
      <c r="I43" s="46">
        <f t="shared" si="6"/>
        <v>38929.518000000004</v>
      </c>
      <c r="J43" s="42"/>
      <c r="K43" s="121">
        <f t="shared" si="5"/>
        <v>0</v>
      </c>
      <c r="M43" s="44"/>
      <c r="N43" s="44"/>
      <c r="O43" s="44"/>
    </row>
    <row r="44" spans="1:61" s="34" customFormat="1" ht="72.75" customHeight="1" x14ac:dyDescent="0.25">
      <c r="A44" s="86">
        <v>94274</v>
      </c>
      <c r="B44" s="75" t="s">
        <v>17</v>
      </c>
      <c r="C44" s="85" t="s">
        <v>96</v>
      </c>
      <c r="D44" s="68" t="s">
        <v>97</v>
      </c>
      <c r="E44" s="37" t="s">
        <v>58</v>
      </c>
      <c r="F44" s="39">
        <v>4.62</v>
      </c>
      <c r="G44" s="39">
        <v>32.340000000000003</v>
      </c>
      <c r="H44" s="40">
        <v>40.990950000000005</v>
      </c>
      <c r="I44" s="46">
        <f>ROUND(F44,2)*ROUND(H44,2)</f>
        <v>189.37380000000002</v>
      </c>
      <c r="J44" s="42"/>
      <c r="K44" s="121">
        <f t="shared" si="5"/>
        <v>0</v>
      </c>
      <c r="M44" s="44"/>
      <c r="N44" s="44"/>
      <c r="O44" s="44"/>
    </row>
    <row r="45" spans="1:61" s="34" customFormat="1" ht="36.75" customHeight="1" x14ac:dyDescent="0.25">
      <c r="A45" s="62" t="s">
        <v>98</v>
      </c>
      <c r="B45" s="75" t="s">
        <v>17</v>
      </c>
      <c r="C45" s="85" t="s">
        <v>99</v>
      </c>
      <c r="D45" s="68" t="s">
        <v>100</v>
      </c>
      <c r="E45" s="37" t="s">
        <v>58</v>
      </c>
      <c r="F45" s="39">
        <v>4.62</v>
      </c>
      <c r="G45" s="39">
        <v>33.06</v>
      </c>
      <c r="H45" s="40">
        <v>41.903550000000003</v>
      </c>
      <c r="I45" s="46">
        <f t="shared" si="6"/>
        <v>193.578</v>
      </c>
      <c r="J45" s="42"/>
      <c r="K45" s="121">
        <f t="shared" si="5"/>
        <v>0</v>
      </c>
      <c r="M45" s="44"/>
      <c r="N45" s="44"/>
      <c r="O45" s="44"/>
    </row>
    <row r="46" spans="1:61" s="34" customFormat="1" ht="38.25" customHeight="1" x14ac:dyDescent="0.25">
      <c r="A46" s="13">
        <v>94287</v>
      </c>
      <c r="B46" s="75" t="s">
        <v>17</v>
      </c>
      <c r="C46" s="85" t="s">
        <v>101</v>
      </c>
      <c r="D46" s="14" t="s">
        <v>102</v>
      </c>
      <c r="E46" s="37" t="s">
        <v>58</v>
      </c>
      <c r="F46" s="39">
        <v>1078.3800000000001</v>
      </c>
      <c r="G46" s="39">
        <v>25.08</v>
      </c>
      <c r="H46" s="40">
        <v>31.788899999999998</v>
      </c>
      <c r="I46" s="46">
        <f t="shared" si="6"/>
        <v>34281.700199999999</v>
      </c>
      <c r="J46" s="42"/>
      <c r="K46" s="121">
        <f t="shared" si="5"/>
        <v>0</v>
      </c>
      <c r="M46" s="44"/>
      <c r="N46" s="44"/>
      <c r="O46" s="44"/>
    </row>
    <row r="47" spans="1:61" s="34" customFormat="1" ht="36" x14ac:dyDescent="0.25">
      <c r="A47" s="86">
        <v>92405</v>
      </c>
      <c r="B47" s="75" t="s">
        <v>17</v>
      </c>
      <c r="C47" s="85" t="s">
        <v>103</v>
      </c>
      <c r="D47" s="64" t="s">
        <v>104</v>
      </c>
      <c r="E47" s="37" t="s">
        <v>20</v>
      </c>
      <c r="F47" s="39">
        <v>4211</v>
      </c>
      <c r="G47" s="39">
        <v>47.32</v>
      </c>
      <c r="H47" s="40">
        <v>59.978100000000005</v>
      </c>
      <c r="I47" s="46">
        <f t="shared" si="6"/>
        <v>252575.78</v>
      </c>
      <c r="J47" s="42"/>
      <c r="K47" s="121">
        <f t="shared" si="5"/>
        <v>0</v>
      </c>
      <c r="M47" s="44">
        <v>1.32</v>
      </c>
      <c r="N47" s="44">
        <v>1.25</v>
      </c>
      <c r="O47" s="44">
        <f>M47*N47</f>
        <v>1.6500000000000001</v>
      </c>
    </row>
    <row r="48" spans="1:61" s="47" customFormat="1" ht="12" x14ac:dyDescent="0.25">
      <c r="A48" s="133"/>
      <c r="B48" s="48"/>
      <c r="C48" s="79"/>
      <c r="D48" s="123" t="s">
        <v>105</v>
      </c>
      <c r="E48" s="50"/>
      <c r="F48" s="51"/>
      <c r="G48" s="51"/>
      <c r="H48" s="52"/>
      <c r="I48" s="87">
        <f>SUM(I39:I47)</f>
        <v>342304.85750000004</v>
      </c>
      <c r="J48" s="173"/>
      <c r="K48" s="88">
        <f>SUM(K39:K47)</f>
        <v>0</v>
      </c>
      <c r="M48" s="55"/>
      <c r="N48" s="44"/>
      <c r="O48" s="44"/>
      <c r="S48" s="26"/>
      <c r="T48" s="26"/>
      <c r="U48" s="33"/>
      <c r="V48" s="44"/>
      <c r="W48" s="44">
        <f>U48*V48</f>
        <v>0</v>
      </c>
      <c r="X48" s="26"/>
      <c r="Y48" s="26"/>
      <c r="Z48" s="84"/>
      <c r="AA48" s="84"/>
      <c r="AB48" s="84"/>
      <c r="AC48" s="84"/>
    </row>
    <row r="49" spans="1:29" s="47" customFormat="1" ht="12" x14ac:dyDescent="0.25">
      <c r="A49" s="153"/>
      <c r="B49" s="154"/>
      <c r="C49" s="80" t="s">
        <v>106</v>
      </c>
      <c r="D49" s="122" t="s">
        <v>107</v>
      </c>
      <c r="E49" s="28"/>
      <c r="F49" s="28"/>
      <c r="G49" s="28"/>
      <c r="H49" s="57"/>
      <c r="I49" s="30"/>
      <c r="J49" s="174"/>
      <c r="K49" s="32"/>
      <c r="M49" s="55"/>
      <c r="N49" s="44"/>
      <c r="O49" s="44"/>
      <c r="S49" s="26"/>
      <c r="T49" s="26"/>
      <c r="U49" s="33"/>
      <c r="V49" s="44"/>
      <c r="W49" s="44"/>
      <c r="X49" s="26"/>
      <c r="Y49" s="26"/>
      <c r="Z49" s="84"/>
      <c r="AA49" s="84"/>
      <c r="AB49" s="84"/>
      <c r="AC49" s="84"/>
    </row>
    <row r="50" spans="1:29" s="47" customFormat="1" ht="30" x14ac:dyDescent="0.25">
      <c r="A50" s="35">
        <v>96620</v>
      </c>
      <c r="B50" s="75" t="s">
        <v>17</v>
      </c>
      <c r="C50" s="85" t="s">
        <v>108</v>
      </c>
      <c r="D50" s="89" t="s">
        <v>109</v>
      </c>
      <c r="E50" s="65" t="s">
        <v>44</v>
      </c>
      <c r="F50" s="59">
        <v>0.413775</v>
      </c>
      <c r="G50" s="59">
        <v>354.21</v>
      </c>
      <c r="H50" s="60">
        <v>448.96117500000003</v>
      </c>
      <c r="I50" s="41">
        <f t="shared" ref="I50:I55" si="7">ROUND(F50,2)*ROUND(H50,2)</f>
        <v>184.07359999999997</v>
      </c>
      <c r="J50" s="42"/>
      <c r="K50" s="121">
        <f t="shared" ref="K50:K55" si="8">IF($J50&gt;ROUND($H50,2),"NÃO ATENDE",ROUND($J50*$F50,2))</f>
        <v>0</v>
      </c>
      <c r="M50" s="55"/>
      <c r="N50" s="44"/>
      <c r="O50" s="44"/>
      <c r="S50" s="26"/>
      <c r="T50" s="26"/>
      <c r="U50" s="33"/>
      <c r="V50" s="44"/>
      <c r="W50" s="44"/>
      <c r="X50" s="26"/>
      <c r="Y50" s="26"/>
      <c r="Z50" s="26"/>
      <c r="AA50" s="26"/>
      <c r="AB50" s="26"/>
      <c r="AC50" s="26"/>
    </row>
    <row r="51" spans="1:29" s="47" customFormat="1" ht="36" customHeight="1" x14ac:dyDescent="0.25">
      <c r="A51" s="35">
        <v>96544</v>
      </c>
      <c r="B51" s="75" t="s">
        <v>17</v>
      </c>
      <c r="C51" s="85" t="s">
        <v>110</v>
      </c>
      <c r="D51" s="90" t="s">
        <v>111</v>
      </c>
      <c r="E51" s="37" t="s">
        <v>112</v>
      </c>
      <c r="F51" s="39">
        <v>84.862499999999983</v>
      </c>
      <c r="G51" s="39">
        <v>10.33</v>
      </c>
      <c r="H51" s="40">
        <v>13.093275</v>
      </c>
      <c r="I51" s="46">
        <f t="shared" si="7"/>
        <v>1110.8173999999999</v>
      </c>
      <c r="J51" s="42"/>
      <c r="K51" s="121">
        <f t="shared" si="8"/>
        <v>0</v>
      </c>
      <c r="M51" s="55"/>
      <c r="N51" s="44"/>
      <c r="O51" s="44"/>
      <c r="S51" s="26"/>
      <c r="T51" s="26"/>
      <c r="U51" s="33"/>
      <c r="V51" s="44"/>
      <c r="W51" s="44"/>
      <c r="X51" s="26"/>
      <c r="Y51" s="26"/>
      <c r="Z51" s="26"/>
      <c r="AA51" s="26"/>
      <c r="AB51" s="26"/>
      <c r="AC51" s="26"/>
    </row>
    <row r="52" spans="1:29" s="47" customFormat="1" ht="36.75" customHeight="1" x14ac:dyDescent="0.25">
      <c r="A52" s="35">
        <v>92778</v>
      </c>
      <c r="B52" s="75" t="s">
        <v>17</v>
      </c>
      <c r="C52" s="85" t="s">
        <v>113</v>
      </c>
      <c r="D52" s="90" t="s">
        <v>114</v>
      </c>
      <c r="E52" s="37" t="s">
        <v>112</v>
      </c>
      <c r="F52" s="39">
        <v>208.54260000000002</v>
      </c>
      <c r="G52" s="39">
        <v>8.0399999999999991</v>
      </c>
      <c r="H52" s="40">
        <v>10.1907</v>
      </c>
      <c r="I52" s="46">
        <f t="shared" si="7"/>
        <v>2125.0225999999998</v>
      </c>
      <c r="J52" s="42"/>
      <c r="K52" s="121">
        <f t="shared" si="8"/>
        <v>0</v>
      </c>
      <c r="M52" s="55"/>
      <c r="N52" s="44"/>
      <c r="O52" s="44"/>
      <c r="S52" s="26"/>
      <c r="T52" s="26"/>
      <c r="U52" s="33"/>
      <c r="V52" s="44"/>
      <c r="W52" s="44"/>
      <c r="X52" s="26"/>
      <c r="Y52" s="26"/>
      <c r="Z52" s="26"/>
      <c r="AA52" s="26"/>
      <c r="AB52" s="26"/>
      <c r="AC52" s="26"/>
    </row>
    <row r="53" spans="1:29" s="47" customFormat="1" ht="36" x14ac:dyDescent="0.25">
      <c r="A53" s="35">
        <v>96536</v>
      </c>
      <c r="B53" s="75" t="s">
        <v>17</v>
      </c>
      <c r="C53" s="85" t="s">
        <v>115</v>
      </c>
      <c r="D53" s="125" t="s">
        <v>116</v>
      </c>
      <c r="E53" s="37" t="s">
        <v>20</v>
      </c>
      <c r="F53" s="39">
        <v>56.220000000000006</v>
      </c>
      <c r="G53" s="39">
        <v>47.34</v>
      </c>
      <c r="H53" s="40">
        <v>60.003450000000008</v>
      </c>
      <c r="I53" s="46">
        <f t="shared" si="7"/>
        <v>3373.2</v>
      </c>
      <c r="J53" s="42"/>
      <c r="K53" s="121">
        <f t="shared" si="8"/>
        <v>0</v>
      </c>
      <c r="M53" s="55"/>
      <c r="N53" s="44"/>
      <c r="O53" s="44"/>
      <c r="S53" s="26"/>
      <c r="T53" s="26"/>
      <c r="U53" s="33"/>
      <c r="V53" s="44"/>
      <c r="W53" s="44"/>
      <c r="X53" s="26"/>
      <c r="Y53" s="26"/>
      <c r="Z53" s="26"/>
      <c r="AA53" s="26"/>
      <c r="AB53" s="26"/>
      <c r="AC53" s="26"/>
    </row>
    <row r="54" spans="1:29" s="47" customFormat="1" ht="36.75" customHeight="1" x14ac:dyDescent="0.25">
      <c r="A54" s="35">
        <v>94964</v>
      </c>
      <c r="B54" s="75" t="s">
        <v>17</v>
      </c>
      <c r="C54" s="85" t="s">
        <v>117</v>
      </c>
      <c r="D54" s="68" t="s">
        <v>118</v>
      </c>
      <c r="E54" s="37" t="s">
        <v>44</v>
      </c>
      <c r="F54" s="39">
        <v>4.1377500000000005</v>
      </c>
      <c r="G54" s="39">
        <v>252.87</v>
      </c>
      <c r="H54" s="40">
        <v>320.51272500000005</v>
      </c>
      <c r="I54" s="46">
        <f t="shared" si="7"/>
        <v>1326.9114</v>
      </c>
      <c r="J54" s="42"/>
      <c r="K54" s="121">
        <f t="shared" si="8"/>
        <v>0</v>
      </c>
      <c r="M54" s="55"/>
      <c r="N54" s="44"/>
      <c r="O54" s="44"/>
      <c r="S54" s="26"/>
      <c r="T54" s="26"/>
      <c r="U54" s="33"/>
      <c r="V54" s="44"/>
      <c r="W54" s="44"/>
      <c r="X54" s="26"/>
      <c r="Y54" s="26"/>
      <c r="Z54" s="26"/>
      <c r="AA54" s="26"/>
      <c r="AB54" s="26"/>
      <c r="AC54" s="26"/>
    </row>
    <row r="55" spans="1:29" s="47" customFormat="1" ht="36" x14ac:dyDescent="0.25">
      <c r="A55" s="35">
        <v>92873</v>
      </c>
      <c r="B55" s="75" t="s">
        <v>17</v>
      </c>
      <c r="C55" s="85" t="s">
        <v>119</v>
      </c>
      <c r="D55" s="14" t="s">
        <v>120</v>
      </c>
      <c r="E55" s="37" t="s">
        <v>44</v>
      </c>
      <c r="F55" s="39">
        <v>4.1377500000000005</v>
      </c>
      <c r="G55" s="39">
        <v>146.85</v>
      </c>
      <c r="H55" s="40">
        <v>186.132375</v>
      </c>
      <c r="I55" s="46">
        <f t="shared" si="7"/>
        <v>770.57819999999992</v>
      </c>
      <c r="J55" s="42"/>
      <c r="K55" s="121">
        <f t="shared" si="8"/>
        <v>0</v>
      </c>
      <c r="M55" s="55"/>
      <c r="N55" s="44"/>
      <c r="O55" s="44"/>
      <c r="S55" s="26"/>
      <c r="T55" s="26"/>
      <c r="U55" s="33"/>
      <c r="V55" s="44"/>
      <c r="W55" s="44"/>
      <c r="X55" s="26"/>
      <c r="Y55" s="26"/>
      <c r="Z55" s="26"/>
      <c r="AA55" s="26"/>
      <c r="AB55" s="26"/>
      <c r="AC55" s="26"/>
    </row>
    <row r="56" spans="1:29" s="47" customFormat="1" ht="12" x14ac:dyDescent="0.25">
      <c r="A56" s="133"/>
      <c r="B56" s="48"/>
      <c r="C56" s="79"/>
      <c r="D56" s="123" t="s">
        <v>121</v>
      </c>
      <c r="E56" s="50"/>
      <c r="F56" s="51"/>
      <c r="G56" s="51"/>
      <c r="H56" s="52"/>
      <c r="I56" s="87">
        <f>SUM(I50:I55)</f>
        <v>8890.6031999999996</v>
      </c>
      <c r="J56" s="173"/>
      <c r="K56" s="88">
        <f>SUM(K50:K55)</f>
        <v>0</v>
      </c>
      <c r="M56" s="55"/>
      <c r="N56" s="44"/>
      <c r="O56" s="44"/>
      <c r="S56" s="26"/>
      <c r="T56" s="26"/>
      <c r="U56" s="33"/>
      <c r="V56" s="44"/>
      <c r="W56" s="44">
        <f>U56*V56</f>
        <v>0</v>
      </c>
      <c r="X56" s="26"/>
      <c r="Y56" s="26"/>
      <c r="Z56" s="84"/>
      <c r="AA56" s="84"/>
      <c r="AB56" s="84"/>
      <c r="AC56" s="84"/>
    </row>
    <row r="57" spans="1:29" s="47" customFormat="1" ht="12" x14ac:dyDescent="0.25">
      <c r="A57" s="153"/>
      <c r="B57" s="154"/>
      <c r="C57" s="80" t="s">
        <v>122</v>
      </c>
      <c r="D57" s="122" t="s">
        <v>123</v>
      </c>
      <c r="E57" s="28"/>
      <c r="F57" s="28"/>
      <c r="G57" s="28"/>
      <c r="H57" s="57"/>
      <c r="I57" s="30"/>
      <c r="J57" s="174"/>
      <c r="K57" s="32"/>
      <c r="M57" s="55"/>
      <c r="N57" s="44"/>
      <c r="O57" s="44"/>
      <c r="S57" s="26"/>
      <c r="T57" s="26"/>
      <c r="U57" s="33"/>
      <c r="V57" s="44"/>
      <c r="W57" s="44"/>
      <c r="X57" s="26"/>
      <c r="Y57" s="26"/>
      <c r="Z57" s="84"/>
      <c r="AA57" s="84"/>
      <c r="AB57" s="84"/>
      <c r="AC57" s="84"/>
    </row>
    <row r="58" spans="1:29" s="47" customFormat="1" ht="24" x14ac:dyDescent="0.25">
      <c r="A58" s="13">
        <v>40721</v>
      </c>
      <c r="B58" s="11" t="s">
        <v>162</v>
      </c>
      <c r="C58" s="85" t="s">
        <v>124</v>
      </c>
      <c r="D58" s="64" t="s">
        <v>125</v>
      </c>
      <c r="E58" s="65" t="s">
        <v>44</v>
      </c>
      <c r="F58" s="59">
        <v>38.800000000000004</v>
      </c>
      <c r="G58" s="59">
        <v>89.49</v>
      </c>
      <c r="H58" s="60">
        <v>113.428575</v>
      </c>
      <c r="I58" s="41">
        <f>ROUND(F58,2)*ROUND(H58,2)</f>
        <v>4401.0839999999998</v>
      </c>
      <c r="J58" s="42"/>
      <c r="K58" s="121">
        <f t="shared" ref="K58:K60" si="9">IF($J58&gt;ROUND($H58,2),"NÃO ATENDE",ROUND($J58*$F58,2))</f>
        <v>0</v>
      </c>
      <c r="M58" s="55"/>
      <c r="N58" s="44"/>
      <c r="O58" s="44"/>
      <c r="S58" s="26"/>
      <c r="T58" s="26"/>
      <c r="U58" s="33"/>
      <c r="V58" s="44"/>
      <c r="W58" s="44"/>
      <c r="X58" s="26"/>
      <c r="Y58" s="26"/>
      <c r="Z58" s="26"/>
      <c r="AA58" s="26"/>
      <c r="AB58" s="26"/>
      <c r="AC58" s="26"/>
    </row>
    <row r="59" spans="1:29" s="47" customFormat="1" ht="48.75" customHeight="1" x14ac:dyDescent="0.25">
      <c r="A59" s="13">
        <v>94991</v>
      </c>
      <c r="B59" s="36" t="s">
        <v>17</v>
      </c>
      <c r="C59" s="85" t="s">
        <v>126</v>
      </c>
      <c r="D59" s="14" t="s">
        <v>127</v>
      </c>
      <c r="E59" s="37" t="s">
        <v>44</v>
      </c>
      <c r="F59" s="39">
        <v>58.2</v>
      </c>
      <c r="G59" s="39">
        <v>385.82</v>
      </c>
      <c r="H59" s="40">
        <v>489.02685000000002</v>
      </c>
      <c r="I59" s="46">
        <f>ROUND(F59,2)*ROUND(H59,2)</f>
        <v>28461.545999999998</v>
      </c>
      <c r="J59" s="42"/>
      <c r="K59" s="121">
        <f t="shared" si="9"/>
        <v>0</v>
      </c>
      <c r="M59" s="55"/>
      <c r="N59" s="44"/>
      <c r="O59" s="44"/>
      <c r="S59" s="26"/>
      <c r="T59" s="26"/>
      <c r="U59" s="33"/>
      <c r="V59" s="44"/>
      <c r="W59" s="44"/>
      <c r="X59" s="26"/>
      <c r="Y59" s="26"/>
      <c r="Z59" s="26"/>
      <c r="AA59" s="26"/>
      <c r="AB59" s="26"/>
      <c r="AC59" s="26"/>
    </row>
    <row r="60" spans="1:29" s="47" customFormat="1" ht="48" x14ac:dyDescent="0.25">
      <c r="A60" s="62" t="s">
        <v>128</v>
      </c>
      <c r="B60" s="11" t="s">
        <v>163</v>
      </c>
      <c r="C60" s="85" t="s">
        <v>129</v>
      </c>
      <c r="D60" s="68" t="s">
        <v>130</v>
      </c>
      <c r="E60" s="37" t="s">
        <v>20</v>
      </c>
      <c r="F60" s="39">
        <v>126</v>
      </c>
      <c r="G60" s="39">
        <v>45.97</v>
      </c>
      <c r="H60" s="40">
        <v>58.266975000000002</v>
      </c>
      <c r="I60" s="46">
        <f>ROUND(F60,2)*ROUND(H60,2)</f>
        <v>7342.02</v>
      </c>
      <c r="J60" s="42"/>
      <c r="K60" s="121">
        <f t="shared" si="9"/>
        <v>0</v>
      </c>
      <c r="M60" s="55"/>
      <c r="N60" s="44"/>
      <c r="O60" s="44"/>
      <c r="S60" s="26"/>
      <c r="T60" s="26"/>
      <c r="U60" s="33"/>
      <c r="V60" s="44"/>
      <c r="W60" s="44"/>
      <c r="X60" s="26"/>
      <c r="Y60" s="26"/>
      <c r="Z60" s="26"/>
      <c r="AA60" s="26"/>
      <c r="AB60" s="26"/>
      <c r="AC60" s="26"/>
    </row>
    <row r="61" spans="1:29" s="47" customFormat="1" ht="12" x14ac:dyDescent="0.25">
      <c r="A61" s="133"/>
      <c r="B61" s="48"/>
      <c r="C61" s="79"/>
      <c r="D61" s="123" t="s">
        <v>131</v>
      </c>
      <c r="E61" s="50"/>
      <c r="F61" s="51"/>
      <c r="G61" s="51"/>
      <c r="H61" s="52"/>
      <c r="I61" s="87">
        <f>SUM(I58:I60)</f>
        <v>40204.649999999994</v>
      </c>
      <c r="J61" s="173"/>
      <c r="K61" s="88">
        <f>SUM(K58:K60)</f>
        <v>0</v>
      </c>
      <c r="M61" s="55"/>
      <c r="N61" s="44"/>
      <c r="O61" s="44"/>
      <c r="S61" s="26"/>
      <c r="T61" s="26"/>
      <c r="U61" s="33"/>
      <c r="V61" s="44"/>
      <c r="W61" s="44">
        <f>U61*V61</f>
        <v>0</v>
      </c>
      <c r="X61" s="26"/>
      <c r="Y61" s="26"/>
      <c r="Z61" s="84"/>
      <c r="AA61" s="84"/>
      <c r="AB61" s="84"/>
      <c r="AC61" s="84"/>
    </row>
    <row r="62" spans="1:29" s="47" customFormat="1" ht="12" x14ac:dyDescent="0.25">
      <c r="A62" s="155"/>
      <c r="B62" s="156"/>
      <c r="C62" s="80" t="s">
        <v>132</v>
      </c>
      <c r="D62" s="122" t="s">
        <v>133</v>
      </c>
      <c r="E62" s="91"/>
      <c r="F62" s="91"/>
      <c r="G62" s="91"/>
      <c r="H62" s="57"/>
      <c r="I62" s="92"/>
      <c r="J62" s="175"/>
      <c r="K62" s="93"/>
      <c r="M62" s="55"/>
      <c r="N62" s="44"/>
      <c r="O62" s="44"/>
      <c r="S62" s="26"/>
      <c r="T62" s="26"/>
      <c r="U62" s="33"/>
      <c r="V62" s="44"/>
      <c r="W62" s="44"/>
      <c r="X62" s="26"/>
      <c r="Y62" s="26"/>
      <c r="Z62" s="84"/>
      <c r="AA62" s="84"/>
      <c r="AB62" s="84"/>
      <c r="AC62" s="84"/>
    </row>
    <row r="63" spans="1:29" s="47" customFormat="1" ht="36" x14ac:dyDescent="0.25">
      <c r="A63" s="10">
        <v>72947</v>
      </c>
      <c r="B63" s="36" t="s">
        <v>17</v>
      </c>
      <c r="C63" s="85" t="s">
        <v>134</v>
      </c>
      <c r="D63" s="64" t="s">
        <v>135</v>
      </c>
      <c r="E63" s="65" t="s">
        <v>20</v>
      </c>
      <c r="F63" s="59">
        <v>55</v>
      </c>
      <c r="G63" s="59">
        <v>32.840000000000003</v>
      </c>
      <c r="H63" s="60">
        <v>41.624700000000004</v>
      </c>
      <c r="I63" s="41">
        <f>ROUND(F63,2)*ROUND(H63,2)</f>
        <v>2289.1</v>
      </c>
      <c r="J63" s="42"/>
      <c r="K63" s="121">
        <f t="shared" ref="K63:K66" si="10">IF($J63&gt;ROUND($H63,2),"NÃO ATENDE",ROUND($J63*$F63,2))</f>
        <v>0</v>
      </c>
      <c r="M63" s="55"/>
      <c r="N63" s="44"/>
      <c r="O63" s="44"/>
      <c r="S63" s="26"/>
      <c r="T63" s="26"/>
      <c r="U63" s="33"/>
      <c r="V63" s="44"/>
      <c r="W63" s="44"/>
      <c r="X63" s="26"/>
      <c r="Y63" s="26"/>
      <c r="Z63" s="26"/>
      <c r="AA63" s="26"/>
      <c r="AB63" s="26"/>
      <c r="AC63" s="26"/>
    </row>
    <row r="64" spans="1:29" s="47" customFormat="1" ht="24" x14ac:dyDescent="0.25">
      <c r="A64" s="10" t="s">
        <v>136</v>
      </c>
      <c r="B64" s="11" t="s">
        <v>137</v>
      </c>
      <c r="C64" s="85" t="s">
        <v>138</v>
      </c>
      <c r="D64" s="68" t="s">
        <v>139</v>
      </c>
      <c r="E64" s="76" t="s">
        <v>140</v>
      </c>
      <c r="F64" s="39">
        <v>20</v>
      </c>
      <c r="G64" s="39">
        <v>49.22</v>
      </c>
      <c r="H64" s="40">
        <v>62.38635</v>
      </c>
      <c r="I64" s="46">
        <f>ROUND(F64,2)*ROUND(H64,2)</f>
        <v>1247.8</v>
      </c>
      <c r="J64" s="42"/>
      <c r="K64" s="121">
        <f t="shared" si="10"/>
        <v>0</v>
      </c>
      <c r="M64" s="55"/>
      <c r="N64" s="44"/>
      <c r="O64" s="44"/>
      <c r="S64" s="26"/>
      <c r="T64" s="26"/>
      <c r="U64" s="33"/>
      <c r="V64" s="44"/>
      <c r="W64" s="44"/>
      <c r="X64" s="26"/>
      <c r="Y64" s="26"/>
      <c r="Z64" s="26"/>
      <c r="AA64" s="26"/>
      <c r="AB64" s="26"/>
      <c r="AC64" s="26"/>
    </row>
    <row r="65" spans="1:29" s="47" customFormat="1" ht="24" customHeight="1" x14ac:dyDescent="0.25">
      <c r="A65" s="10" t="s">
        <v>141</v>
      </c>
      <c r="B65" s="11" t="s">
        <v>142</v>
      </c>
      <c r="C65" s="85" t="s">
        <v>143</v>
      </c>
      <c r="D65" s="68" t="s">
        <v>144</v>
      </c>
      <c r="E65" s="37" t="s">
        <v>20</v>
      </c>
      <c r="F65" s="39">
        <v>5.05</v>
      </c>
      <c r="G65" s="39">
        <v>316.14999999999998</v>
      </c>
      <c r="H65" s="40">
        <v>400.720125</v>
      </c>
      <c r="I65" s="46">
        <f>ROUND(F65,2)*ROUND(H65,2)</f>
        <v>2023.636</v>
      </c>
      <c r="J65" s="42"/>
      <c r="K65" s="121">
        <f t="shared" si="10"/>
        <v>0</v>
      </c>
      <c r="M65" s="55"/>
      <c r="N65" s="44"/>
      <c r="O65" s="44"/>
      <c r="S65" s="26"/>
      <c r="T65" s="26"/>
      <c r="U65" s="33"/>
      <c r="V65" s="44"/>
      <c r="W65" s="44"/>
      <c r="X65" s="26"/>
      <c r="Y65" s="26"/>
      <c r="Z65" s="26"/>
      <c r="AA65" s="26"/>
      <c r="AB65" s="26"/>
      <c r="AC65" s="26"/>
    </row>
    <row r="66" spans="1:29" s="34" customFormat="1" ht="36.75" customHeight="1" x14ac:dyDescent="0.25">
      <c r="A66" s="10" t="s">
        <v>145</v>
      </c>
      <c r="B66" s="94" t="s">
        <v>17</v>
      </c>
      <c r="C66" s="85" t="s">
        <v>146</v>
      </c>
      <c r="D66" s="68" t="s">
        <v>147</v>
      </c>
      <c r="E66" s="76" t="s">
        <v>140</v>
      </c>
      <c r="F66" s="76">
        <v>5</v>
      </c>
      <c r="G66" s="76">
        <v>65.400000000000006</v>
      </c>
      <c r="H66" s="40">
        <v>82.894500000000008</v>
      </c>
      <c r="I66" s="46">
        <f>ROUND(F66,2)*ROUND(H66,2)</f>
        <v>414.45</v>
      </c>
      <c r="J66" s="42"/>
      <c r="K66" s="121">
        <f t="shared" si="10"/>
        <v>0</v>
      </c>
      <c r="M66" s="44"/>
      <c r="N66" s="44"/>
      <c r="O66" s="44"/>
    </row>
    <row r="67" spans="1:29" s="47" customFormat="1" ht="12" x14ac:dyDescent="0.25">
      <c r="A67" s="133"/>
      <c r="B67" s="48"/>
      <c r="C67" s="79"/>
      <c r="D67" s="123" t="s">
        <v>148</v>
      </c>
      <c r="E67" s="50"/>
      <c r="F67" s="51"/>
      <c r="G67" s="51"/>
      <c r="H67" s="52"/>
      <c r="I67" s="87">
        <f>SUM(I63:I66)</f>
        <v>5974.9859999999999</v>
      </c>
      <c r="J67" s="173"/>
      <c r="K67" s="88">
        <f>SUM(K63:K66)</f>
        <v>0</v>
      </c>
      <c r="M67" s="55"/>
      <c r="N67" s="44"/>
      <c r="O67" s="44"/>
      <c r="S67" s="26"/>
      <c r="T67" s="26"/>
      <c r="U67" s="33"/>
      <c r="V67" s="44"/>
      <c r="W67" s="44">
        <f>U67*V67</f>
        <v>0</v>
      </c>
      <c r="X67" s="26"/>
      <c r="Y67" s="26"/>
      <c r="Z67" s="84"/>
      <c r="AA67" s="84"/>
      <c r="AB67" s="84"/>
      <c r="AC67" s="84"/>
    </row>
    <row r="68" spans="1:29" s="26" customFormat="1" ht="12" x14ac:dyDescent="0.25">
      <c r="A68" s="153"/>
      <c r="B68" s="154"/>
      <c r="C68" s="80" t="s">
        <v>149</v>
      </c>
      <c r="D68" s="124" t="s">
        <v>150</v>
      </c>
      <c r="E68" s="81"/>
      <c r="F68" s="82"/>
      <c r="G68" s="82"/>
      <c r="H68" s="57"/>
      <c r="I68" s="83"/>
      <c r="J68" s="174"/>
      <c r="K68" s="32"/>
    </row>
    <row r="69" spans="1:29" s="34" customFormat="1" ht="24" x14ac:dyDescent="0.25">
      <c r="A69" s="95" t="s">
        <v>151</v>
      </c>
      <c r="B69" s="36" t="s">
        <v>17</v>
      </c>
      <c r="C69" s="85" t="s">
        <v>152</v>
      </c>
      <c r="D69" s="64" t="s">
        <v>153</v>
      </c>
      <c r="E69" s="96" t="s">
        <v>140</v>
      </c>
      <c r="F69" s="96">
        <v>1</v>
      </c>
      <c r="G69" s="97">
        <f>'[1]ADM. LOCAL'!E18</f>
        <v>21337.1</v>
      </c>
      <c r="H69" s="60">
        <v>27044.774249999999</v>
      </c>
      <c r="I69" s="41">
        <f>ROUND(F69,2)*ROUND(H69,2)</f>
        <v>27044.77</v>
      </c>
      <c r="J69" s="42"/>
      <c r="K69" s="121">
        <f>IF($J69&gt;ROUND($H69,2),"NÃO ATENDE",ROUND($J69*$F69,2))</f>
        <v>0</v>
      </c>
      <c r="M69" s="44"/>
      <c r="N69" s="44">
        <v>1.25</v>
      </c>
      <c r="O69" s="44">
        <f>M69*N69</f>
        <v>0</v>
      </c>
      <c r="Q69" s="98"/>
    </row>
    <row r="70" spans="1:29" s="17" customFormat="1" ht="12.75" thickBot="1" x14ac:dyDescent="0.3">
      <c r="A70" s="135"/>
      <c r="B70" s="99"/>
      <c r="C70" s="100"/>
      <c r="D70" s="126" t="s">
        <v>154</v>
      </c>
      <c r="E70" s="81"/>
      <c r="F70" s="82"/>
      <c r="G70" s="82"/>
      <c r="H70" s="101"/>
      <c r="I70" s="102">
        <f>I69</f>
        <v>27044.77</v>
      </c>
      <c r="J70" s="176"/>
      <c r="K70" s="103">
        <f>K69</f>
        <v>0</v>
      </c>
      <c r="M70" s="18"/>
      <c r="N70" s="44">
        <v>1.25</v>
      </c>
      <c r="O70" s="44">
        <f>M70*N70</f>
        <v>0</v>
      </c>
    </row>
    <row r="71" spans="1:29" s="26" customFormat="1" ht="15.75" customHeight="1" thickBot="1" x14ac:dyDescent="0.3">
      <c r="A71" s="150" t="s">
        <v>155</v>
      </c>
      <c r="B71" s="151"/>
      <c r="C71" s="151"/>
      <c r="D71" s="151"/>
      <c r="E71" s="151"/>
      <c r="F71" s="151"/>
      <c r="G71" s="152"/>
      <c r="H71" s="104"/>
      <c r="I71" s="105">
        <f>I14+I19+I37+I48+I56+I61+I67+I70</f>
        <v>660059.15220000013</v>
      </c>
      <c r="J71" s="177"/>
      <c r="K71" s="106">
        <f>K14+K19+K37+K48+K56+K61+K67+K70</f>
        <v>0</v>
      </c>
      <c r="M71" s="33"/>
      <c r="N71" s="44">
        <v>1.25</v>
      </c>
      <c r="O71" s="33"/>
    </row>
    <row r="72" spans="1:29" s="26" customFormat="1" ht="15.75" customHeight="1" x14ac:dyDescent="0.25">
      <c r="A72" s="178">
        <f ca="1">TODAY()</f>
        <v>44214</v>
      </c>
      <c r="B72" s="178"/>
      <c r="C72" s="178"/>
      <c r="D72" s="178"/>
      <c r="E72" s="178"/>
      <c r="F72" s="178"/>
      <c r="G72" s="178"/>
      <c r="H72" s="178"/>
      <c r="I72" s="178"/>
      <c r="J72" s="178"/>
      <c r="K72" s="178"/>
      <c r="M72" s="33"/>
      <c r="N72" s="44"/>
      <c r="O72" s="33"/>
    </row>
    <row r="73" spans="1:29" s="26" customFormat="1" ht="108" customHeight="1" x14ac:dyDescent="0.25">
      <c r="A73" s="167"/>
      <c r="B73" s="167"/>
      <c r="C73" s="167"/>
      <c r="D73" s="167"/>
      <c r="E73" s="167"/>
      <c r="F73" s="167"/>
      <c r="G73" s="167"/>
      <c r="H73" s="167"/>
      <c r="I73" s="167"/>
      <c r="J73" s="167"/>
      <c r="K73" s="167"/>
      <c r="M73" s="33"/>
      <c r="N73" s="33"/>
      <c r="O73" s="33"/>
    </row>
    <row r="74" spans="1:29" s="26" customFormat="1" ht="15" customHeight="1" x14ac:dyDescent="0.25">
      <c r="A74" s="110"/>
      <c r="B74" s="110"/>
      <c r="C74" s="111"/>
      <c r="D74" s="168"/>
      <c r="J74" s="169"/>
      <c r="K74" s="169"/>
      <c r="M74" s="33"/>
      <c r="N74" s="33"/>
      <c r="O74" s="33"/>
    </row>
    <row r="75" spans="1:29" s="26" customFormat="1" ht="15.75" x14ac:dyDescent="0.25">
      <c r="A75" s="170"/>
      <c r="B75" s="170"/>
      <c r="C75" s="170"/>
      <c r="D75" s="170"/>
      <c r="E75" s="170"/>
      <c r="F75" s="170"/>
      <c r="G75" s="170"/>
      <c r="H75" s="170"/>
      <c r="I75" s="170"/>
      <c r="J75" s="170"/>
      <c r="K75" s="170"/>
      <c r="M75" s="33"/>
      <c r="N75" s="33"/>
      <c r="O75" s="33"/>
    </row>
    <row r="76" spans="1:29" s="26" customFormat="1" ht="15.75" x14ac:dyDescent="0.25">
      <c r="A76" s="170"/>
      <c r="B76" s="170"/>
      <c r="C76" s="170"/>
      <c r="D76" s="170"/>
      <c r="E76" s="170"/>
      <c r="F76" s="170"/>
      <c r="G76" s="170"/>
      <c r="H76" s="170"/>
      <c r="I76" s="170"/>
      <c r="J76" s="170"/>
      <c r="K76" s="170"/>
      <c r="M76" s="33"/>
      <c r="N76" s="33"/>
      <c r="O76" s="33"/>
    </row>
    <row r="77" spans="1:29" s="26" customFormat="1" ht="15.75" x14ac:dyDescent="0.25">
      <c r="A77" s="170"/>
      <c r="B77" s="170"/>
      <c r="C77" s="170"/>
      <c r="D77" s="170"/>
      <c r="E77" s="170"/>
      <c r="F77" s="170"/>
      <c r="G77" s="170"/>
      <c r="H77" s="170"/>
      <c r="I77" s="170"/>
      <c r="J77" s="170"/>
      <c r="K77" s="170"/>
      <c r="M77" s="33"/>
      <c r="N77" s="33"/>
      <c r="O77" s="33"/>
    </row>
    <row r="78" spans="1:29" s="26" customFormat="1" ht="15.75" x14ac:dyDescent="0.25">
      <c r="A78" s="170"/>
      <c r="B78" s="170"/>
      <c r="C78" s="170"/>
      <c r="D78" s="170"/>
      <c r="E78" s="170"/>
      <c r="F78" s="170"/>
      <c r="G78" s="170"/>
      <c r="H78" s="170"/>
      <c r="I78" s="170"/>
      <c r="J78" s="170"/>
      <c r="K78" s="170"/>
      <c r="M78" s="33"/>
      <c r="N78" s="33"/>
      <c r="O78" s="33"/>
    </row>
    <row r="79" spans="1:29" s="26" customFormat="1" ht="12" x14ac:dyDescent="0.25">
      <c r="A79" s="110"/>
      <c r="B79" s="110"/>
      <c r="C79" s="111"/>
      <c r="D79" s="127"/>
      <c r="E79" s="107"/>
      <c r="F79" s="108"/>
      <c r="G79" s="44"/>
      <c r="H79" s="45"/>
      <c r="I79" s="43"/>
      <c r="J79" s="109"/>
      <c r="K79" s="109"/>
      <c r="M79" s="33"/>
      <c r="N79" s="33"/>
      <c r="O79" s="33"/>
    </row>
    <row r="80" spans="1:29" s="26" customFormat="1" ht="12" x14ac:dyDescent="0.25">
      <c r="A80" s="110"/>
      <c r="B80" s="110"/>
      <c r="C80" s="111"/>
      <c r="D80" s="128"/>
      <c r="E80" s="107"/>
      <c r="F80" s="108"/>
      <c r="G80" s="44"/>
      <c r="H80" s="45"/>
      <c r="I80" s="43"/>
      <c r="J80" s="109"/>
      <c r="K80" s="109"/>
      <c r="M80" s="33"/>
      <c r="N80" s="33"/>
      <c r="O80" s="33"/>
    </row>
    <row r="81" spans="1:15" s="26" customFormat="1" ht="12" x14ac:dyDescent="0.25">
      <c r="A81" s="110"/>
      <c r="B81" s="110"/>
      <c r="C81" s="111"/>
      <c r="D81" s="128"/>
      <c r="E81" s="107"/>
      <c r="F81" s="108"/>
      <c r="G81" s="44"/>
      <c r="H81" s="45"/>
      <c r="I81" s="43"/>
      <c r="J81" s="109"/>
      <c r="K81" s="109"/>
      <c r="M81" s="33"/>
      <c r="N81" s="33"/>
      <c r="O81" s="33"/>
    </row>
    <row r="82" spans="1:15" s="26" customFormat="1" ht="12" x14ac:dyDescent="0.25">
      <c r="A82" s="110"/>
      <c r="B82" s="110"/>
      <c r="C82" s="111"/>
      <c r="D82" s="128"/>
      <c r="E82" s="107"/>
      <c r="F82" s="108"/>
      <c r="G82" s="44"/>
      <c r="H82" s="45"/>
      <c r="I82" s="43"/>
      <c r="J82" s="109"/>
      <c r="K82" s="109"/>
      <c r="M82" s="33"/>
      <c r="N82" s="33"/>
      <c r="O82" s="33"/>
    </row>
    <row r="83" spans="1:15" s="26" customFormat="1" ht="12" x14ac:dyDescent="0.25">
      <c r="A83" s="110"/>
      <c r="B83" s="110"/>
      <c r="C83" s="111"/>
      <c r="D83" s="128"/>
      <c r="E83" s="107"/>
      <c r="F83" s="108"/>
      <c r="G83" s="44"/>
      <c r="H83" s="45"/>
      <c r="I83" s="43"/>
      <c r="J83" s="109"/>
      <c r="K83" s="109"/>
      <c r="M83" s="33"/>
      <c r="N83" s="33"/>
      <c r="O83" s="33"/>
    </row>
    <row r="84" spans="1:15" s="26" customFormat="1" ht="12" x14ac:dyDescent="0.25">
      <c r="A84" s="110"/>
      <c r="B84" s="110"/>
      <c r="C84" s="111"/>
      <c r="D84" s="128"/>
      <c r="E84" s="107"/>
      <c r="F84" s="108"/>
      <c r="G84" s="44"/>
      <c r="H84" s="45"/>
      <c r="I84" s="43"/>
      <c r="J84" s="109"/>
      <c r="K84" s="109"/>
      <c r="M84" s="33"/>
      <c r="N84" s="33"/>
      <c r="O84" s="33"/>
    </row>
    <row r="85" spans="1:15" s="26" customFormat="1" ht="12" x14ac:dyDescent="0.25">
      <c r="A85" s="110"/>
      <c r="B85" s="110"/>
      <c r="C85" s="111"/>
      <c r="D85" s="128"/>
      <c r="E85" s="107"/>
      <c r="F85" s="108"/>
      <c r="G85" s="44"/>
      <c r="H85" s="45"/>
      <c r="I85" s="43"/>
      <c r="J85" s="109"/>
      <c r="K85" s="109"/>
      <c r="M85" s="33"/>
      <c r="N85" s="33"/>
      <c r="O85" s="33"/>
    </row>
    <row r="86" spans="1:15" s="26" customFormat="1" ht="12" x14ac:dyDescent="0.25">
      <c r="A86" s="110"/>
      <c r="B86" s="110"/>
      <c r="C86" s="111"/>
      <c r="D86" s="128"/>
      <c r="E86" s="107"/>
      <c r="F86" s="108"/>
      <c r="G86" s="44"/>
      <c r="H86" s="45"/>
      <c r="I86" s="43"/>
      <c r="J86" s="109"/>
      <c r="K86" s="109"/>
      <c r="M86" s="33"/>
      <c r="N86" s="33"/>
      <c r="O86" s="33"/>
    </row>
    <row r="87" spans="1:15" s="26" customFormat="1" ht="12" x14ac:dyDescent="0.25">
      <c r="A87" s="110"/>
      <c r="B87" s="110"/>
      <c r="C87" s="111"/>
      <c r="D87" s="128"/>
      <c r="E87" s="107"/>
      <c r="F87" s="108"/>
      <c r="G87" s="44"/>
      <c r="H87" s="45"/>
      <c r="I87" s="43"/>
      <c r="J87" s="109"/>
      <c r="K87" s="109"/>
      <c r="M87" s="33"/>
      <c r="N87" s="33"/>
      <c r="O87" s="33"/>
    </row>
    <row r="88" spans="1:15" s="26" customFormat="1" ht="12" x14ac:dyDescent="0.25">
      <c r="A88" s="110"/>
      <c r="B88" s="110"/>
      <c r="C88" s="111"/>
      <c r="D88" s="128"/>
      <c r="E88" s="107"/>
      <c r="F88" s="108"/>
      <c r="G88" s="44"/>
      <c r="H88" s="45"/>
      <c r="I88" s="43"/>
      <c r="J88" s="109"/>
      <c r="K88" s="109"/>
      <c r="M88" s="33"/>
      <c r="N88" s="33"/>
      <c r="O88" s="33"/>
    </row>
    <row r="89" spans="1:15" s="26" customFormat="1" ht="12" x14ac:dyDescent="0.25">
      <c r="A89" s="110"/>
      <c r="B89" s="110"/>
      <c r="C89" s="111"/>
      <c r="D89" s="128"/>
      <c r="E89" s="107"/>
      <c r="F89" s="108"/>
      <c r="G89" s="44"/>
      <c r="H89" s="45"/>
      <c r="I89" s="43"/>
      <c r="J89" s="109"/>
      <c r="K89" s="109"/>
      <c r="M89" s="33"/>
      <c r="N89" s="33"/>
      <c r="O89" s="33"/>
    </row>
    <row r="90" spans="1:15" s="26" customFormat="1" ht="12" x14ac:dyDescent="0.25">
      <c r="A90" s="110"/>
      <c r="B90" s="110"/>
      <c r="C90" s="111"/>
      <c r="D90" s="128"/>
      <c r="E90" s="107"/>
      <c r="F90" s="108"/>
      <c r="G90" s="44"/>
      <c r="H90" s="45"/>
      <c r="I90" s="43"/>
      <c r="J90" s="109"/>
      <c r="K90" s="109"/>
      <c r="M90" s="33"/>
      <c r="N90" s="33"/>
      <c r="O90" s="33"/>
    </row>
    <row r="91" spans="1:15" s="26" customFormat="1" ht="12" x14ac:dyDescent="0.25">
      <c r="A91" s="110"/>
      <c r="B91" s="110"/>
      <c r="C91" s="111"/>
      <c r="D91" s="128"/>
      <c r="E91" s="107"/>
      <c r="F91" s="108"/>
      <c r="G91" s="44"/>
      <c r="H91" s="45"/>
      <c r="I91" s="43"/>
      <c r="J91" s="109"/>
      <c r="K91" s="109"/>
      <c r="M91" s="33"/>
      <c r="N91" s="33"/>
      <c r="O91" s="33"/>
    </row>
    <row r="92" spans="1:15" s="26" customFormat="1" ht="12" x14ac:dyDescent="0.25">
      <c r="A92" s="110"/>
      <c r="B92" s="110"/>
      <c r="C92" s="111"/>
      <c r="D92" s="128"/>
      <c r="E92" s="107"/>
      <c r="F92" s="108"/>
      <c r="G92" s="44"/>
      <c r="H92" s="45"/>
      <c r="I92" s="43"/>
      <c r="J92" s="109"/>
      <c r="K92" s="109"/>
      <c r="M92" s="33"/>
      <c r="N92" s="33"/>
      <c r="O92" s="33"/>
    </row>
    <row r="93" spans="1:15" s="26" customFormat="1" ht="12" x14ac:dyDescent="0.25">
      <c r="A93" s="110"/>
      <c r="B93" s="110"/>
      <c r="C93" s="111"/>
      <c r="D93" s="128"/>
      <c r="E93" s="107"/>
      <c r="F93" s="108"/>
      <c r="G93" s="44"/>
      <c r="H93" s="45"/>
      <c r="I93" s="43"/>
      <c r="J93" s="109"/>
      <c r="K93" s="109"/>
      <c r="M93" s="33"/>
      <c r="N93" s="33"/>
      <c r="O93" s="33"/>
    </row>
    <row r="94" spans="1:15" s="26" customFormat="1" ht="12" x14ac:dyDescent="0.25">
      <c r="A94" s="110"/>
      <c r="B94" s="110"/>
      <c r="C94" s="111"/>
      <c r="D94" s="128"/>
      <c r="E94" s="107"/>
      <c r="F94" s="108"/>
      <c r="G94" s="44"/>
      <c r="H94" s="45"/>
      <c r="I94" s="43"/>
      <c r="J94" s="109"/>
      <c r="K94" s="109"/>
      <c r="M94" s="33"/>
      <c r="N94" s="33"/>
      <c r="O94" s="33"/>
    </row>
    <row r="95" spans="1:15" s="26" customFormat="1" ht="12" x14ac:dyDescent="0.25">
      <c r="A95" s="110"/>
      <c r="B95" s="110"/>
      <c r="C95" s="111"/>
      <c r="D95" s="128"/>
      <c r="E95" s="107"/>
      <c r="F95" s="108"/>
      <c r="G95" s="44"/>
      <c r="H95" s="45"/>
      <c r="I95" s="43"/>
      <c r="J95" s="109"/>
      <c r="K95" s="109"/>
      <c r="M95" s="33"/>
      <c r="N95" s="33"/>
      <c r="O95" s="33"/>
    </row>
    <row r="96" spans="1:15" s="26" customFormat="1" ht="12" x14ac:dyDescent="0.25">
      <c r="A96" s="110"/>
      <c r="B96" s="110"/>
      <c r="C96" s="111"/>
      <c r="D96" s="128"/>
      <c r="E96" s="107"/>
      <c r="F96" s="108"/>
      <c r="G96" s="44"/>
      <c r="H96" s="45"/>
      <c r="I96" s="43"/>
      <c r="J96" s="109"/>
      <c r="K96" s="109"/>
      <c r="M96" s="33"/>
      <c r="N96" s="33"/>
      <c r="O96" s="33"/>
    </row>
    <row r="97" spans="1:15" s="26" customFormat="1" ht="12" x14ac:dyDescent="0.25">
      <c r="A97" s="110"/>
      <c r="B97" s="110"/>
      <c r="C97" s="111"/>
      <c r="D97" s="128"/>
      <c r="E97" s="107"/>
      <c r="F97" s="108"/>
      <c r="G97" s="44"/>
      <c r="H97" s="45"/>
      <c r="I97" s="43"/>
      <c r="J97" s="109"/>
      <c r="K97" s="109"/>
      <c r="M97" s="33"/>
      <c r="N97" s="33"/>
      <c r="O97" s="33"/>
    </row>
    <row r="98" spans="1:15" s="26" customFormat="1" ht="12" x14ac:dyDescent="0.25">
      <c r="A98" s="110"/>
      <c r="B98" s="110"/>
      <c r="C98" s="111"/>
      <c r="D98" s="128"/>
      <c r="E98" s="107"/>
      <c r="F98" s="108"/>
      <c r="G98" s="44"/>
      <c r="H98" s="45"/>
      <c r="I98" s="43"/>
      <c r="J98" s="109"/>
      <c r="K98" s="109"/>
      <c r="M98" s="33"/>
      <c r="N98" s="33"/>
      <c r="O98" s="33"/>
    </row>
    <row r="99" spans="1:15" s="26" customFormat="1" ht="12" x14ac:dyDescent="0.25">
      <c r="A99" s="110"/>
      <c r="B99" s="110"/>
      <c r="C99" s="111"/>
      <c r="D99" s="128"/>
      <c r="E99" s="107"/>
      <c r="F99" s="108"/>
      <c r="G99" s="44"/>
      <c r="H99" s="45"/>
      <c r="I99" s="43"/>
      <c r="J99" s="109"/>
      <c r="K99" s="109"/>
      <c r="M99" s="33"/>
      <c r="N99" s="33"/>
      <c r="O99" s="33"/>
    </row>
    <row r="100" spans="1:15" s="26" customFormat="1" ht="12" x14ac:dyDescent="0.25">
      <c r="A100" s="110"/>
      <c r="B100" s="110"/>
      <c r="C100" s="111"/>
      <c r="D100" s="128"/>
      <c r="E100" s="107"/>
      <c r="F100" s="108"/>
      <c r="G100" s="44"/>
      <c r="H100" s="45"/>
      <c r="I100" s="43"/>
      <c r="J100" s="109"/>
      <c r="K100" s="109"/>
      <c r="M100" s="33"/>
      <c r="N100" s="33"/>
      <c r="O100" s="33"/>
    </row>
    <row r="101" spans="1:15" s="26" customFormat="1" ht="12" x14ac:dyDescent="0.25">
      <c r="A101" s="110"/>
      <c r="B101" s="110"/>
      <c r="C101" s="111"/>
      <c r="D101" s="128"/>
      <c r="E101" s="107"/>
      <c r="F101" s="108"/>
      <c r="G101" s="44"/>
      <c r="H101" s="45"/>
      <c r="I101" s="43"/>
      <c r="J101" s="109"/>
      <c r="K101" s="109"/>
      <c r="M101" s="33"/>
      <c r="N101" s="33"/>
      <c r="O101" s="33"/>
    </row>
    <row r="102" spans="1:15" s="26" customFormat="1" ht="12" x14ac:dyDescent="0.25">
      <c r="A102" s="110"/>
      <c r="B102" s="110"/>
      <c r="C102" s="111"/>
      <c r="D102" s="128"/>
      <c r="E102" s="107"/>
      <c r="F102" s="108"/>
      <c r="G102" s="44"/>
      <c r="H102" s="45"/>
      <c r="I102" s="43"/>
      <c r="J102" s="109"/>
      <c r="K102" s="109"/>
      <c r="M102" s="33"/>
      <c r="N102" s="33"/>
      <c r="O102" s="33"/>
    </row>
    <row r="103" spans="1:15" s="26" customFormat="1" ht="12" x14ac:dyDescent="0.25">
      <c r="A103" s="110"/>
      <c r="B103" s="110"/>
      <c r="C103" s="111"/>
      <c r="D103" s="128"/>
      <c r="E103" s="107"/>
      <c r="F103" s="108"/>
      <c r="G103" s="44"/>
      <c r="H103" s="45"/>
      <c r="I103" s="43"/>
      <c r="J103" s="109"/>
      <c r="K103" s="109"/>
      <c r="M103" s="33"/>
      <c r="N103" s="33"/>
      <c r="O103" s="33"/>
    </row>
    <row r="104" spans="1:15" s="26" customFormat="1" ht="12" x14ac:dyDescent="0.25">
      <c r="A104" s="110"/>
      <c r="B104" s="110"/>
      <c r="C104" s="111"/>
      <c r="D104" s="128"/>
      <c r="E104" s="107"/>
      <c r="F104" s="108"/>
      <c r="G104" s="44"/>
      <c r="H104" s="45"/>
      <c r="I104" s="43"/>
      <c r="J104" s="109"/>
      <c r="K104" s="109"/>
      <c r="M104" s="33"/>
      <c r="N104" s="33"/>
      <c r="O104" s="33"/>
    </row>
    <row r="105" spans="1:15" s="26" customFormat="1" ht="12" x14ac:dyDescent="0.25">
      <c r="A105" s="110"/>
      <c r="B105" s="110"/>
      <c r="C105" s="111"/>
      <c r="D105" s="128"/>
      <c r="E105" s="107"/>
      <c r="F105" s="108"/>
      <c r="G105" s="44"/>
      <c r="H105" s="45"/>
      <c r="I105" s="43"/>
      <c r="J105" s="109"/>
      <c r="K105" s="109"/>
      <c r="M105" s="33"/>
      <c r="N105" s="33"/>
      <c r="O105" s="33"/>
    </row>
    <row r="106" spans="1:15" s="26" customFormat="1" ht="12" x14ac:dyDescent="0.25">
      <c r="A106" s="110"/>
      <c r="B106" s="110"/>
      <c r="C106" s="111"/>
      <c r="D106" s="128"/>
      <c r="E106" s="107"/>
      <c r="F106" s="108"/>
      <c r="G106" s="44"/>
      <c r="H106" s="45"/>
      <c r="I106" s="43"/>
      <c r="J106" s="109"/>
      <c r="K106" s="109"/>
      <c r="M106" s="33"/>
      <c r="N106" s="33"/>
      <c r="O106" s="33"/>
    </row>
    <row r="107" spans="1:15" s="26" customFormat="1" ht="12" x14ac:dyDescent="0.25">
      <c r="A107" s="110"/>
      <c r="B107" s="110"/>
      <c r="C107" s="111"/>
      <c r="D107" s="128"/>
      <c r="E107" s="107"/>
      <c r="F107" s="108"/>
      <c r="G107" s="44"/>
      <c r="H107" s="45"/>
      <c r="I107" s="43"/>
      <c r="J107" s="109"/>
      <c r="K107" s="109"/>
      <c r="M107" s="33"/>
      <c r="N107" s="33"/>
      <c r="O107" s="33"/>
    </row>
    <row r="108" spans="1:15" s="26" customFormat="1" ht="12" x14ac:dyDescent="0.25">
      <c r="A108" s="110"/>
      <c r="B108" s="110"/>
      <c r="C108" s="111"/>
      <c r="D108" s="128"/>
      <c r="E108" s="107"/>
      <c r="F108" s="108"/>
      <c r="G108" s="44"/>
      <c r="H108" s="45"/>
      <c r="I108" s="43"/>
      <c r="J108" s="109"/>
      <c r="K108" s="109"/>
      <c r="M108" s="33"/>
      <c r="N108" s="33"/>
      <c r="O108" s="33"/>
    </row>
    <row r="109" spans="1:15" s="26" customFormat="1" ht="12" x14ac:dyDescent="0.25">
      <c r="A109" s="110"/>
      <c r="B109" s="110"/>
      <c r="C109" s="111"/>
      <c r="D109" s="128"/>
      <c r="E109" s="107"/>
      <c r="F109" s="108"/>
      <c r="G109" s="44"/>
      <c r="H109" s="45"/>
      <c r="I109" s="43"/>
      <c r="J109" s="109"/>
      <c r="K109" s="109"/>
      <c r="M109" s="33"/>
      <c r="N109" s="33"/>
      <c r="O109" s="33"/>
    </row>
    <row r="110" spans="1:15" s="26" customFormat="1" ht="12" x14ac:dyDescent="0.25">
      <c r="A110" s="110"/>
      <c r="B110" s="110"/>
      <c r="C110" s="111"/>
      <c r="D110" s="128"/>
      <c r="E110" s="107"/>
      <c r="F110" s="108"/>
      <c r="G110" s="44"/>
      <c r="H110" s="45"/>
      <c r="I110" s="43"/>
      <c r="J110" s="109"/>
      <c r="K110" s="109"/>
      <c r="M110" s="33"/>
      <c r="N110" s="33"/>
      <c r="O110" s="33"/>
    </row>
    <row r="111" spans="1:15" s="26" customFormat="1" ht="12" x14ac:dyDescent="0.25">
      <c r="A111" s="110"/>
      <c r="B111" s="110"/>
      <c r="C111" s="111"/>
      <c r="D111" s="128"/>
      <c r="E111" s="107"/>
      <c r="F111" s="108"/>
      <c r="G111" s="44"/>
      <c r="H111" s="45"/>
      <c r="I111" s="43"/>
      <c r="J111" s="109"/>
      <c r="K111" s="109"/>
      <c r="M111" s="33"/>
      <c r="N111" s="33"/>
      <c r="O111" s="33"/>
    </row>
    <row r="112" spans="1:15" s="26" customFormat="1" ht="12" x14ac:dyDescent="0.25">
      <c r="A112" s="110"/>
      <c r="B112" s="110"/>
      <c r="C112" s="111"/>
      <c r="D112" s="128"/>
      <c r="E112" s="107"/>
      <c r="F112" s="108"/>
      <c r="G112" s="44"/>
      <c r="H112" s="45"/>
      <c r="I112" s="43"/>
      <c r="J112" s="109"/>
      <c r="K112" s="109"/>
      <c r="M112" s="33"/>
      <c r="N112" s="33"/>
      <c r="O112" s="33"/>
    </row>
    <row r="113" spans="1:15" s="26" customFormat="1" ht="12" x14ac:dyDescent="0.25">
      <c r="A113" s="110"/>
      <c r="B113" s="110"/>
      <c r="C113" s="111"/>
      <c r="D113" s="128"/>
      <c r="E113" s="107"/>
      <c r="F113" s="108"/>
      <c r="G113" s="44"/>
      <c r="H113" s="45"/>
      <c r="I113" s="43"/>
      <c r="J113" s="109"/>
      <c r="K113" s="109"/>
      <c r="M113" s="33"/>
      <c r="N113" s="33"/>
      <c r="O113" s="33"/>
    </row>
    <row r="114" spans="1:15" s="26" customFormat="1" ht="12" x14ac:dyDescent="0.25">
      <c r="A114" s="110"/>
      <c r="B114" s="110"/>
      <c r="C114" s="111"/>
      <c r="D114" s="128"/>
      <c r="E114" s="107"/>
      <c r="F114" s="108"/>
      <c r="G114" s="44"/>
      <c r="H114" s="45"/>
      <c r="I114" s="43"/>
      <c r="J114" s="109"/>
      <c r="K114" s="109"/>
      <c r="M114" s="33"/>
      <c r="N114" s="33"/>
      <c r="O114" s="33"/>
    </row>
    <row r="115" spans="1:15" s="26" customFormat="1" ht="12" x14ac:dyDescent="0.25">
      <c r="A115" s="110"/>
      <c r="B115" s="110"/>
      <c r="C115" s="111"/>
      <c r="D115" s="128"/>
      <c r="E115" s="107"/>
      <c r="F115" s="108"/>
      <c r="G115" s="44"/>
      <c r="H115" s="45"/>
      <c r="I115" s="43"/>
      <c r="J115" s="109"/>
      <c r="K115" s="109"/>
      <c r="M115" s="33"/>
      <c r="N115" s="33"/>
      <c r="O115" s="33"/>
    </row>
    <row r="116" spans="1:15" s="26" customFormat="1" ht="12" x14ac:dyDescent="0.25">
      <c r="A116" s="110"/>
      <c r="B116" s="110"/>
      <c r="C116" s="111"/>
      <c r="D116" s="128"/>
      <c r="E116" s="107"/>
      <c r="F116" s="108"/>
      <c r="G116" s="44"/>
      <c r="H116" s="45"/>
      <c r="I116" s="43"/>
      <c r="J116" s="109"/>
      <c r="K116" s="109"/>
      <c r="M116" s="33"/>
      <c r="N116" s="33"/>
      <c r="O116" s="33"/>
    </row>
    <row r="117" spans="1:15" s="26" customFormat="1" ht="12" x14ac:dyDescent="0.25">
      <c r="A117" s="110"/>
      <c r="B117" s="110"/>
      <c r="C117" s="111"/>
      <c r="D117" s="128"/>
      <c r="E117" s="107"/>
      <c r="F117" s="108"/>
      <c r="G117" s="44"/>
      <c r="H117" s="45"/>
      <c r="I117" s="43"/>
      <c r="J117" s="109"/>
      <c r="K117" s="109"/>
      <c r="M117" s="33"/>
      <c r="N117" s="33"/>
      <c r="O117" s="33"/>
    </row>
    <row r="118" spans="1:15" s="26" customFormat="1" ht="12" x14ac:dyDescent="0.25">
      <c r="A118" s="110"/>
      <c r="B118" s="110"/>
      <c r="C118" s="111"/>
      <c r="D118" s="128"/>
      <c r="E118" s="107"/>
      <c r="F118" s="108"/>
      <c r="G118" s="44"/>
      <c r="H118" s="45"/>
      <c r="I118" s="43"/>
      <c r="J118" s="109"/>
      <c r="K118" s="109"/>
      <c r="M118" s="33"/>
      <c r="N118" s="33"/>
      <c r="O118" s="33"/>
    </row>
    <row r="119" spans="1:15" s="26" customFormat="1" ht="12" x14ac:dyDescent="0.25">
      <c r="A119" s="110"/>
      <c r="B119" s="110"/>
      <c r="C119" s="111"/>
      <c r="D119" s="128"/>
      <c r="E119" s="107"/>
      <c r="F119" s="108"/>
      <c r="G119" s="44"/>
      <c r="H119" s="45"/>
      <c r="I119" s="43"/>
      <c r="J119" s="109"/>
      <c r="K119" s="109"/>
      <c r="M119" s="33"/>
      <c r="N119" s="33"/>
      <c r="O119" s="33"/>
    </row>
    <row r="120" spans="1:15" s="26" customFormat="1" ht="12" x14ac:dyDescent="0.25">
      <c r="A120" s="110"/>
      <c r="B120" s="110"/>
      <c r="C120" s="111"/>
      <c r="D120" s="128"/>
      <c r="E120" s="107"/>
      <c r="F120" s="108"/>
      <c r="G120" s="44"/>
      <c r="H120" s="45"/>
      <c r="I120" s="43"/>
      <c r="J120" s="109"/>
      <c r="K120" s="109"/>
      <c r="M120" s="33"/>
      <c r="N120" s="33"/>
      <c r="O120" s="33"/>
    </row>
    <row r="121" spans="1:15" s="26" customFormat="1" ht="12" x14ac:dyDescent="0.25">
      <c r="A121" s="110"/>
      <c r="B121" s="110"/>
      <c r="C121" s="111"/>
      <c r="D121" s="128"/>
      <c r="E121" s="107"/>
      <c r="F121" s="108"/>
      <c r="G121" s="44"/>
      <c r="H121" s="45"/>
      <c r="I121" s="43"/>
      <c r="J121" s="109"/>
      <c r="K121" s="109"/>
      <c r="M121" s="33"/>
      <c r="N121" s="33"/>
      <c r="O121" s="33"/>
    </row>
    <row r="122" spans="1:15" s="26" customFormat="1" ht="12" x14ac:dyDescent="0.25">
      <c r="A122" s="110"/>
      <c r="B122" s="110"/>
      <c r="C122" s="111"/>
      <c r="D122" s="128"/>
      <c r="E122" s="107"/>
      <c r="F122" s="108"/>
      <c r="G122" s="44"/>
      <c r="H122" s="45"/>
      <c r="I122" s="43"/>
      <c r="J122" s="109"/>
      <c r="K122" s="109"/>
      <c r="M122" s="33"/>
      <c r="N122" s="33"/>
      <c r="O122" s="33"/>
    </row>
    <row r="123" spans="1:15" s="26" customFormat="1" ht="12" x14ac:dyDescent="0.25">
      <c r="A123" s="110"/>
      <c r="B123" s="110"/>
      <c r="C123" s="111"/>
      <c r="D123" s="128"/>
      <c r="E123" s="107"/>
      <c r="F123" s="108"/>
      <c r="G123" s="44"/>
      <c r="H123" s="45"/>
      <c r="I123" s="43"/>
      <c r="J123" s="109"/>
      <c r="K123" s="109"/>
      <c r="M123" s="33"/>
      <c r="N123" s="33"/>
      <c r="O123" s="33"/>
    </row>
    <row r="124" spans="1:15" s="26" customFormat="1" ht="12" x14ac:dyDescent="0.25">
      <c r="A124" s="110"/>
      <c r="B124" s="110"/>
      <c r="C124" s="111"/>
      <c r="D124" s="128"/>
      <c r="E124" s="107"/>
      <c r="F124" s="108"/>
      <c r="G124" s="44"/>
      <c r="H124" s="45"/>
      <c r="I124" s="43"/>
      <c r="J124" s="109"/>
      <c r="K124" s="109"/>
      <c r="M124" s="33"/>
      <c r="N124" s="33"/>
      <c r="O124" s="33"/>
    </row>
    <row r="125" spans="1:15" s="26" customFormat="1" ht="12" x14ac:dyDescent="0.25">
      <c r="A125" s="110"/>
      <c r="B125" s="110"/>
      <c r="C125" s="111"/>
      <c r="D125" s="128"/>
      <c r="E125" s="107"/>
      <c r="F125" s="108"/>
      <c r="G125" s="44"/>
      <c r="H125" s="45"/>
      <c r="I125" s="43"/>
      <c r="J125" s="109"/>
      <c r="K125" s="109"/>
      <c r="M125" s="33"/>
      <c r="N125" s="33"/>
      <c r="O125" s="33"/>
    </row>
    <row r="126" spans="1:15" s="26" customFormat="1" ht="12" x14ac:dyDescent="0.25">
      <c r="A126" s="107"/>
      <c r="B126" s="107"/>
      <c r="C126" s="111"/>
      <c r="D126" s="128"/>
      <c r="E126" s="107"/>
      <c r="F126" s="108"/>
      <c r="G126" s="44"/>
      <c r="H126" s="45"/>
      <c r="I126" s="43"/>
      <c r="J126" s="109"/>
      <c r="K126" s="109"/>
      <c r="M126" s="33"/>
      <c r="N126" s="33"/>
      <c r="O126" s="33"/>
    </row>
    <row r="127" spans="1:15" s="26" customFormat="1" ht="12" x14ac:dyDescent="0.25">
      <c r="A127" s="107"/>
      <c r="B127" s="107"/>
      <c r="C127" s="111"/>
      <c r="D127" s="128"/>
      <c r="E127" s="107"/>
      <c r="F127" s="108"/>
      <c r="G127" s="44"/>
      <c r="H127" s="45"/>
      <c r="I127" s="43"/>
      <c r="J127" s="109"/>
      <c r="K127" s="109"/>
      <c r="M127" s="33"/>
      <c r="N127" s="33"/>
      <c r="O127" s="33"/>
    </row>
    <row r="128" spans="1:15" s="26" customFormat="1" ht="12" x14ac:dyDescent="0.25">
      <c r="A128" s="107"/>
      <c r="B128" s="107"/>
      <c r="C128" s="111"/>
      <c r="D128" s="128"/>
      <c r="E128" s="107"/>
      <c r="F128" s="108"/>
      <c r="G128" s="44"/>
      <c r="H128" s="45"/>
      <c r="I128" s="43"/>
      <c r="J128" s="109"/>
      <c r="K128" s="109"/>
      <c r="M128" s="33"/>
      <c r="N128" s="33"/>
      <c r="O128" s="33"/>
    </row>
    <row r="129" spans="1:15" s="26" customFormat="1" ht="12" x14ac:dyDescent="0.25">
      <c r="A129" s="107"/>
      <c r="B129" s="107"/>
      <c r="C129" s="111"/>
      <c r="D129" s="128"/>
      <c r="E129" s="107"/>
      <c r="F129" s="108"/>
      <c r="G129" s="44"/>
      <c r="H129" s="45"/>
      <c r="I129" s="43"/>
      <c r="J129" s="109"/>
      <c r="K129" s="109"/>
      <c r="M129" s="33"/>
      <c r="N129" s="33"/>
      <c r="O129" s="33"/>
    </row>
    <row r="130" spans="1:15" s="26" customFormat="1" ht="12" x14ac:dyDescent="0.25">
      <c r="A130" s="107"/>
      <c r="B130" s="107"/>
      <c r="C130" s="111"/>
      <c r="D130" s="128"/>
      <c r="E130" s="107"/>
      <c r="F130" s="108"/>
      <c r="G130" s="44"/>
      <c r="H130" s="45"/>
      <c r="I130" s="43"/>
      <c r="J130" s="109"/>
      <c r="K130" s="109"/>
      <c r="M130" s="33"/>
      <c r="N130" s="33"/>
      <c r="O130" s="33"/>
    </row>
    <row r="131" spans="1:15" s="26" customFormat="1" ht="12" x14ac:dyDescent="0.25">
      <c r="A131" s="107"/>
      <c r="B131" s="107"/>
      <c r="C131" s="111"/>
      <c r="D131" s="128"/>
      <c r="E131" s="107"/>
      <c r="F131" s="108"/>
      <c r="G131" s="44"/>
      <c r="H131" s="45"/>
      <c r="I131" s="43"/>
      <c r="J131" s="109"/>
      <c r="K131" s="109"/>
      <c r="M131" s="33"/>
      <c r="N131" s="33"/>
      <c r="O131" s="33"/>
    </row>
    <row r="132" spans="1:15" s="26" customFormat="1" ht="12" x14ac:dyDescent="0.25">
      <c r="A132" s="107"/>
      <c r="B132" s="107"/>
      <c r="C132" s="111"/>
      <c r="D132" s="128"/>
      <c r="E132" s="107"/>
      <c r="F132" s="108"/>
      <c r="G132" s="44"/>
      <c r="H132" s="45"/>
      <c r="I132" s="43"/>
      <c r="J132" s="109"/>
      <c r="K132" s="109"/>
      <c r="M132" s="33"/>
      <c r="N132" s="33"/>
      <c r="O132" s="33"/>
    </row>
    <row r="133" spans="1:15" s="26" customFormat="1" ht="12" x14ac:dyDescent="0.25">
      <c r="A133" s="107"/>
      <c r="B133" s="107"/>
      <c r="C133" s="111"/>
      <c r="D133" s="128"/>
      <c r="E133" s="107"/>
      <c r="F133" s="108"/>
      <c r="G133" s="44"/>
      <c r="H133" s="45"/>
      <c r="I133" s="43"/>
      <c r="J133" s="109"/>
      <c r="K133" s="109"/>
      <c r="M133" s="33"/>
      <c r="N133" s="33"/>
      <c r="O133" s="33"/>
    </row>
    <row r="134" spans="1:15" s="26" customFormat="1" ht="12" x14ac:dyDescent="0.25">
      <c r="A134" s="107"/>
      <c r="B134" s="107"/>
      <c r="C134" s="111"/>
      <c r="D134" s="128"/>
      <c r="E134" s="107"/>
      <c r="F134" s="108"/>
      <c r="G134" s="44"/>
      <c r="H134" s="45"/>
      <c r="I134" s="43"/>
      <c r="J134" s="109"/>
      <c r="K134" s="109"/>
      <c r="M134" s="33"/>
      <c r="N134" s="33"/>
      <c r="O134" s="33"/>
    </row>
    <row r="135" spans="1:15" s="26" customFormat="1" ht="12" x14ac:dyDescent="0.25">
      <c r="A135" s="107"/>
      <c r="B135" s="107"/>
      <c r="C135" s="111"/>
      <c r="D135" s="128"/>
      <c r="E135" s="107"/>
      <c r="F135" s="108"/>
      <c r="G135" s="44"/>
      <c r="H135" s="45"/>
      <c r="I135" s="43"/>
      <c r="J135" s="109"/>
      <c r="K135" s="109"/>
      <c r="M135" s="33"/>
      <c r="N135" s="33"/>
      <c r="O135" s="33"/>
    </row>
    <row r="136" spans="1:15" s="26" customFormat="1" ht="12" x14ac:dyDescent="0.25">
      <c r="A136" s="107"/>
      <c r="B136" s="107"/>
      <c r="C136" s="111"/>
      <c r="D136" s="128"/>
      <c r="E136" s="107"/>
      <c r="F136" s="108"/>
      <c r="G136" s="44"/>
      <c r="H136" s="45"/>
      <c r="I136" s="43"/>
      <c r="J136" s="109"/>
      <c r="K136" s="109"/>
      <c r="M136" s="33"/>
      <c r="N136" s="33"/>
      <c r="O136" s="33"/>
    </row>
    <row r="137" spans="1:15" s="26" customFormat="1" ht="12" x14ac:dyDescent="0.25">
      <c r="A137" s="107"/>
      <c r="B137" s="107"/>
      <c r="C137" s="111"/>
      <c r="D137" s="128"/>
      <c r="E137" s="107"/>
      <c r="F137" s="108"/>
      <c r="G137" s="44"/>
      <c r="H137" s="45"/>
      <c r="I137" s="43"/>
      <c r="J137" s="109"/>
      <c r="K137" s="109"/>
      <c r="M137" s="33"/>
      <c r="N137" s="33"/>
      <c r="O137" s="33"/>
    </row>
    <row r="138" spans="1:15" s="112" customFormat="1" x14ac:dyDescent="0.25">
      <c r="A138" s="114"/>
      <c r="B138" s="114"/>
      <c r="C138" s="115"/>
      <c r="D138" s="129"/>
      <c r="E138" s="114"/>
      <c r="F138" s="116"/>
      <c r="G138" s="117"/>
      <c r="H138" s="118"/>
      <c r="I138" s="119"/>
      <c r="J138" s="120"/>
      <c r="K138" s="120"/>
      <c r="L138" s="15"/>
      <c r="M138" s="16"/>
      <c r="N138" s="16"/>
      <c r="O138" s="16"/>
    </row>
    <row r="139" spans="1:15" s="112" customFormat="1" x14ac:dyDescent="0.25">
      <c r="A139" s="114"/>
      <c r="B139" s="114"/>
      <c r="C139" s="115"/>
      <c r="D139" s="129"/>
      <c r="E139" s="114"/>
      <c r="F139" s="116"/>
      <c r="G139" s="117"/>
      <c r="H139" s="118"/>
      <c r="I139" s="119"/>
      <c r="J139" s="120"/>
      <c r="K139" s="120"/>
      <c r="L139" s="15"/>
      <c r="M139" s="16"/>
      <c r="N139" s="16"/>
      <c r="O139" s="16"/>
    </row>
    <row r="140" spans="1:15" s="112" customFormat="1" x14ac:dyDescent="0.25">
      <c r="A140" s="114"/>
      <c r="B140" s="114"/>
      <c r="C140" s="115"/>
      <c r="D140" s="129"/>
      <c r="E140" s="114"/>
      <c r="F140" s="116"/>
      <c r="G140" s="117"/>
      <c r="H140" s="118"/>
      <c r="I140" s="119"/>
      <c r="J140" s="120"/>
      <c r="K140" s="120"/>
      <c r="L140" s="15"/>
      <c r="M140" s="16"/>
      <c r="N140" s="16"/>
      <c r="O140" s="16"/>
    </row>
    <row r="141" spans="1:15" s="112" customFormat="1" x14ac:dyDescent="0.25">
      <c r="A141" s="114"/>
      <c r="B141" s="114"/>
      <c r="C141" s="115"/>
      <c r="D141" s="129"/>
      <c r="E141" s="114"/>
      <c r="F141" s="116"/>
      <c r="G141" s="117"/>
      <c r="H141" s="118"/>
      <c r="I141" s="119"/>
      <c r="J141" s="120"/>
      <c r="K141" s="120"/>
      <c r="L141" s="15"/>
      <c r="M141" s="16"/>
      <c r="N141" s="16"/>
      <c r="O141" s="16"/>
    </row>
    <row r="142" spans="1:15" s="112" customFormat="1" x14ac:dyDescent="0.25">
      <c r="A142" s="114"/>
      <c r="B142" s="114"/>
      <c r="C142" s="115"/>
      <c r="D142" s="129"/>
      <c r="E142" s="114"/>
      <c r="F142" s="116"/>
      <c r="G142" s="117"/>
      <c r="H142" s="118"/>
      <c r="I142" s="119"/>
      <c r="J142" s="120"/>
      <c r="K142" s="120"/>
      <c r="L142" s="15"/>
      <c r="M142" s="16"/>
      <c r="N142" s="16"/>
      <c r="O142" s="16"/>
    </row>
    <row r="143" spans="1:15" s="112" customFormat="1" x14ac:dyDescent="0.25">
      <c r="A143" s="114"/>
      <c r="B143" s="114"/>
      <c r="C143" s="115"/>
      <c r="D143" s="129"/>
      <c r="E143" s="114"/>
      <c r="F143" s="116"/>
      <c r="G143" s="117"/>
      <c r="H143" s="118"/>
      <c r="I143" s="119"/>
      <c r="J143" s="120"/>
      <c r="K143" s="120"/>
      <c r="L143" s="15"/>
      <c r="M143" s="16"/>
      <c r="N143" s="16"/>
      <c r="O143" s="16"/>
    </row>
    <row r="144" spans="1:15" s="112" customFormat="1" x14ac:dyDescent="0.25">
      <c r="A144" s="114"/>
      <c r="B144" s="114"/>
      <c r="C144" s="115"/>
      <c r="D144" s="129"/>
      <c r="E144" s="114"/>
      <c r="F144" s="116"/>
      <c r="G144" s="117"/>
      <c r="H144" s="118"/>
      <c r="I144" s="119"/>
      <c r="J144" s="120"/>
      <c r="K144" s="120"/>
      <c r="L144" s="15"/>
      <c r="M144" s="16"/>
      <c r="N144" s="16"/>
      <c r="O144" s="16"/>
    </row>
    <row r="145" spans="1:15" s="112" customFormat="1" x14ac:dyDescent="0.25">
      <c r="A145" s="114"/>
      <c r="B145" s="114"/>
      <c r="C145" s="115"/>
      <c r="D145" s="129"/>
      <c r="E145" s="114"/>
      <c r="F145" s="116"/>
      <c r="G145" s="117"/>
      <c r="H145" s="118"/>
      <c r="I145" s="119"/>
      <c r="J145" s="120"/>
      <c r="K145" s="120"/>
      <c r="L145" s="15"/>
      <c r="M145" s="16"/>
      <c r="N145" s="16"/>
      <c r="O145" s="16"/>
    </row>
  </sheetData>
  <sheetProtection algorithmName="SHA-512" hashValue="Y0PP9u9NLyXYBsTLC0Z9/qPjHDYM9vO2te5+SkaLct0wLtVWJtfA2+5X7YXQkjKgjJdIJt+BoIEtnZkarqoo1g==" saltValue="9p0nCskDnxJExApsyrTLCQ==" spinCount="100000" sheet="1" objects="1" scenarios="1"/>
  <mergeCells count="27">
    <mergeCell ref="A49:B49"/>
    <mergeCell ref="A73:K73"/>
    <mergeCell ref="A72:K72"/>
    <mergeCell ref="A71:G71"/>
    <mergeCell ref="A5:K5"/>
    <mergeCell ref="A4:K4"/>
    <mergeCell ref="J6:K6"/>
    <mergeCell ref="A57:B57"/>
    <mergeCell ref="A62:B62"/>
    <mergeCell ref="A68:B68"/>
    <mergeCell ref="A10:B10"/>
    <mergeCell ref="A15:B15"/>
    <mergeCell ref="A20:B20"/>
    <mergeCell ref="A38:B38"/>
    <mergeCell ref="A1:K1"/>
    <mergeCell ref="A2:K2"/>
    <mergeCell ref="A3:K3"/>
    <mergeCell ref="A8:A9"/>
    <mergeCell ref="B8:B9"/>
    <mergeCell ref="C8:C9"/>
    <mergeCell ref="D8:D9"/>
    <mergeCell ref="A6:D6"/>
    <mergeCell ref="E6:F6"/>
    <mergeCell ref="E8:E9"/>
    <mergeCell ref="F8:F9"/>
    <mergeCell ref="H8:I8"/>
    <mergeCell ref="J8:K8"/>
  </mergeCells>
  <conditionalFormatting sqref="K1:K3 K79:K1048576 K7:K71 K74">
    <cfRule type="containsText" dxfId="0" priority="1" operator="containsText" text="NÃO ATENDE">
      <formula>NOT(ISERROR(SEARCH("NÃO ATENDE",K1)))</formula>
    </cfRule>
  </conditionalFormatting>
  <pageMargins left="1.1811023622047245" right="0.78740157480314965" top="1.3779527559055118" bottom="0.78740157480314965" header="0.51181102362204722" footer="0.51181102362204722"/>
  <pageSetup paperSize="9" scale="51" fitToHeight="0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 ORÇAMENTÁRIA</vt:lpstr>
      <vt:lpstr>'PLANILHA ORÇAMENTÁRIA'!Area_de_impressao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EGENHARIA</dc:creator>
  <cp:lastModifiedBy>Engenharia</cp:lastModifiedBy>
  <cp:lastPrinted>2020-05-07T11:08:03Z</cp:lastPrinted>
  <dcterms:created xsi:type="dcterms:W3CDTF">2020-05-07T10:31:49Z</dcterms:created>
  <dcterms:modified xsi:type="dcterms:W3CDTF">2021-01-18T13:06:34Z</dcterms:modified>
</cp:coreProperties>
</file>