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MELHORIAS SANITÁRIAS -SICONV\#LICITAÇÃO\ANEXO IV\"/>
    </mc:Choice>
  </mc:AlternateContent>
  <bookViews>
    <workbookView xWindow="-120" yWindow="-120" windowWidth="20730" windowHeight="11160" tabRatio="745"/>
  </bookViews>
  <sheets>
    <sheet name="ORÇAMENTO" sheetId="3" r:id="rId1"/>
  </sheets>
  <externalReferences>
    <externalReference r:id="rId2"/>
  </externalReferences>
  <definedNames>
    <definedName name="_xlnm.Print_Area" localSheetId="0">ORÇAMENTO!$A$1:$J$39</definedName>
    <definedName name="COMP">#REF!</definedName>
    <definedName name="IOPES">#REF!</definedName>
    <definedName name="MDC">#REF!</definedName>
    <definedName name="orça">[1]SERVIÇOS!$1:$1048576</definedName>
    <definedName name="ORÇAMENTO">#REF!</definedName>
    <definedName name="SERVIÇO">ORÇAMENTO!$1:$1048576</definedName>
    <definedName name="SINAPI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3" l="1"/>
  <c r="J36" i="3"/>
  <c r="J30" i="3"/>
  <c r="J21" i="3"/>
  <c r="J19" i="3"/>
  <c r="J16" i="3"/>
  <c r="J37" i="3"/>
  <c r="J35" i="3"/>
  <c r="J34" i="3"/>
  <c r="J33" i="3"/>
  <c r="J32" i="3"/>
  <c r="J31" i="3"/>
  <c r="J29" i="3"/>
  <c r="J28" i="3"/>
  <c r="J27" i="3"/>
  <c r="J26" i="3"/>
  <c r="J25" i="3"/>
  <c r="J24" i="3"/>
  <c r="J23" i="3"/>
  <c r="J22" i="3"/>
  <c r="J20" i="3"/>
  <c r="J18" i="3"/>
  <c r="J17" i="3"/>
  <c r="H23" i="3" l="1"/>
  <c r="H33" i="3"/>
  <c r="H25" i="3"/>
  <c r="H35" i="3"/>
  <c r="H32" i="3"/>
  <c r="H31" i="3"/>
  <c r="H29" i="3"/>
  <c r="H26" i="3"/>
  <c r="H24" i="3"/>
  <c r="H27" i="3"/>
  <c r="H28" i="3"/>
  <c r="H37" i="3" l="1"/>
  <c r="H36" i="3" s="1"/>
  <c r="H17" i="3" l="1"/>
  <c r="H18" i="3"/>
  <c r="H16" i="3" l="1"/>
  <c r="H34" i="3"/>
  <c r="H20" i="3"/>
  <c r="H22" i="3"/>
  <c r="H30" i="3" l="1"/>
  <c r="H21" i="3"/>
  <c r="H19" i="3"/>
  <c r="H38" i="3" l="1"/>
</calcChain>
</file>

<file path=xl/sharedStrings.xml><?xml version="1.0" encoding="utf-8"?>
<sst xmlns="http://schemas.openxmlformats.org/spreadsheetml/2006/main" count="110" uniqueCount="84">
  <si>
    <t>UN</t>
  </si>
  <si>
    <t>KG</t>
  </si>
  <si>
    <t>M2</t>
  </si>
  <si>
    <t>EXECUÇÃO DE ALMOXARIFADO EM CANTEIRO DE OBRA EM CHAPA DE MADEIRA COMPENSADA, INCLUSO PRATELEIRAS. AF_02/2016</t>
  </si>
  <si>
    <t>PLACA DE OBRA EM CHAPA DE ACO GALVANIZADO</t>
  </si>
  <si>
    <t>M3</t>
  </si>
  <si>
    <t>FABRICAÇÃO, MONTAGEM E DESMONTAGEM DE FÔRMA PARA BLOCO DE COROAMENTO, EM MADEIRA SERRADA, E=25 MM, 4 UTILIZAÇÕES. AF_06/2017</t>
  </si>
  <si>
    <t>LEITO FILTRANTE - FORN.E ENCHIMENTO C/ BRITA NO. 4</t>
  </si>
  <si>
    <t>REATERRO MANUAL APILOADO COM SOQUETE. AF_10/2017</t>
  </si>
  <si>
    <t>LIMPEZA MANUAL DE VEGETAÇÃO EM TERRENO COM ENXADA.AF_05/2018</t>
  </si>
  <si>
    <t>SERVIÇOS PRELIMINARES</t>
  </si>
  <si>
    <t>PLANILHA ORÇAMENTÁRIA</t>
  </si>
  <si>
    <t>Obra</t>
  </si>
  <si>
    <t>Local</t>
  </si>
  <si>
    <t>Orçamentista</t>
  </si>
  <si>
    <t>ITEM</t>
  </si>
  <si>
    <t>FONTE</t>
  </si>
  <si>
    <t>CÓDIGO</t>
  </si>
  <si>
    <t>ESPECIFICAÇÃO</t>
  </si>
  <si>
    <t>CONTRATADO</t>
  </si>
  <si>
    <t>UNID.</t>
  </si>
  <si>
    <t>QUANT.</t>
  </si>
  <si>
    <t>VALOR</t>
  </si>
  <si>
    <t>VALOR TOTAL</t>
  </si>
  <si>
    <t>SINAPI</t>
  </si>
  <si>
    <t>UNITÁRIO</t>
  </si>
  <si>
    <t>01.01</t>
  </si>
  <si>
    <t>02.01</t>
  </si>
  <si>
    <t>03.01</t>
  </si>
  <si>
    <t>03.02</t>
  </si>
  <si>
    <t>04.01</t>
  </si>
  <si>
    <t>TOTAL</t>
  </si>
  <si>
    <t>Referencial de preços</t>
  </si>
  <si>
    <t>BDI (serviços)</t>
  </si>
  <si>
    <t>INSTALAÇÃO DO BIODIGESTOR</t>
  </si>
  <si>
    <t>EXECUÇÃO DO LEITO DE SECAGEM</t>
  </si>
  <si>
    <t>03.03</t>
  </si>
  <si>
    <t>03.04</t>
  </si>
  <si>
    <t>03.05</t>
  </si>
  <si>
    <t>ADMINISTRAÇÃO LOCAL</t>
  </si>
  <si>
    <t>CPU 01</t>
  </si>
  <si>
    <t>COMPOSIÇÃO</t>
  </si>
  <si>
    <t>PREFEITURA DE CONCEIÇÃO DO CASTELO</t>
  </si>
  <si>
    <t>BIODIGESTOR (FORNECIMENTO DE MATERIAL)</t>
  </si>
  <si>
    <t>UNID</t>
  </si>
  <si>
    <t>COTAÇÃO</t>
  </si>
  <si>
    <t>Encargos Sociais</t>
  </si>
  <si>
    <t>CPU 02</t>
  </si>
  <si>
    <t xml:space="preserve">COLETOR PREDIAL DE ESGOTO, DA CAIXA ATÉ A REDE (DISTÂNCIA = 5 M, LARGURA DA VALA = 0,40 M), INCLUINDO ESCAVAÇÃO MANUAL, PREPARO DE FUNDO DE VALA E REATERRO MANUAL COM COMPACTAÇÃO MECANIZADA, TUBO PVC P/ REDE COLETORA ESGOTO JEI DN 75 MM E CONEXÕES - FORNECIMENTO E INSTALAÇÃO. </t>
  </si>
  <si>
    <t>COLETOR PREDIAL DE ESGOTO, DA CAIXA ATÉ A REDE (DISTÂNCIA = 10 M, LARGURA DA VALA = 0,40 M), INCLUINDO ESCAVAÇÃO MANUAL, PREPARO DE FUNDO DE VALA E REATERRO MANUAL COM COMPACTAÇÃO MECANIZADA, TUBO PVC P/ REDE COLETORA ESGOTO JEI DN 100 MM E CONEXÕES - FORNECIMENTO E INSTALAÇÃO. AF_03/2016</t>
  </si>
  <si>
    <t>CPU 03</t>
  </si>
  <si>
    <t>01.02</t>
  </si>
  <si>
    <t>m²</t>
  </si>
  <si>
    <t>CPU 04</t>
  </si>
  <si>
    <t>CPU 05</t>
  </si>
  <si>
    <t>m³</t>
  </si>
  <si>
    <t>UND</t>
  </si>
  <si>
    <t>CONCRETO FCK = 15MPA, TRAÇO 1:3,4:3,5 (EM MASSA SECA DE CIMENTO/ AREIA MÉDIA/ BRITA 1) - PREPARO MANUAL. AF_05/2021</t>
  </si>
  <si>
    <t>ESCAVAÇÃO MANUAL PARA BLOCO DE COROAMENTO OU SAPATA (SEM ESCAVAÇÃO PARA COLOCAÇÃO DE FÔRMAS). AF_06/2017</t>
  </si>
  <si>
    <t>ESCAVAÇÃO MECANIZADA PARA VIGA BALDRAME COM MINI-ESCAVADEIRA (INCLUINDO ESCAVAÇÃO PARA COLOCAÇÃO DE FÔRMAS). AF_06/2017</t>
  </si>
  <si>
    <t>ALVENARIA DE VEDAÇÃO DE BLOCOS CERÂMICOS FURADOS NA VERTICAL DE 9X19X39 CM (ESPESSURA 9 CM) E ARGAMASSA DE ASSENTAMENTO COM PREPARO EM BETONEIRA. AF_12/2021</t>
  </si>
  <si>
    <t>72,36% (MÊS)</t>
  </si>
  <si>
    <t>JOÃO LUCAS DIAS</t>
  </si>
  <si>
    <t>TAMPA DE CONCRETO ARMADO 60X60X5CM PARA CAIXA</t>
  </si>
  <si>
    <r>
      <t xml:space="preserve">JOÃO LUCAS DIAS 
</t>
    </r>
    <r>
      <rPr>
        <sz val="10"/>
        <rFont val="Arial"/>
        <family val="2"/>
      </rPr>
      <t>Engenheiro Civil
CREA ES-042317/D</t>
    </r>
  </si>
  <si>
    <t>CPU 06</t>
  </si>
  <si>
    <t>ARMAÇÃO DE LAJE DE ESTRUTURA CONVENCIONAL DE CONCRETO ARMADO UTILIZANDO AÇO CA-60 DE 5,0 MM - MONTAGEM. AF_06/2022</t>
  </si>
  <si>
    <t>Av. José Grilo, 426 - Centro
Conceição do Castelo - ES - CEP 29370-000
Telefone (28) 3547-1101</t>
  </si>
  <si>
    <t>JULHO/2022</t>
  </si>
  <si>
    <t>COMUNIDADE RURAL RIBEIRÃO DO MEIO, MUNICÍPIO DE CONCEIÇÃO DO CASTELO/ES</t>
  </si>
  <si>
    <t>IMPLANTAÇÃO DE MELHORIAS SANITÁRIAS DOMICILIARES - MSD, EM ÁREA RURAL NO MUNICÍPIO DE CONCEIÇÃO DO CASTELO</t>
  </si>
  <si>
    <t>Convênio</t>
  </si>
  <si>
    <t>915846/2021</t>
  </si>
  <si>
    <t>FORNECIMENTO DE BIODIGESTOR, CAPACIDADE DE 700 LITROS DE ESGOTO DOMÉSTICO POR DIA</t>
  </si>
  <si>
    <t>03.06</t>
  </si>
  <si>
    <t>03.07</t>
  </si>
  <si>
    <t>03.08</t>
  </si>
  <si>
    <t>04.02</t>
  </si>
  <si>
    <t>04.03</t>
  </si>
  <si>
    <t>04.04</t>
  </si>
  <si>
    <t>04.05</t>
  </si>
  <si>
    <t>05.01</t>
  </si>
  <si>
    <t>PROPOSTA DA EMPRESA</t>
  </si>
  <si>
    <t>PREÇO UNIT.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</si>
</sst>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8" formatCode="_(* #,##0.00_);_(* \(#,##0.00\);_(* &quot;-&quot;??_);_(@_)"/>
    <numFmt numFmtId="169" formatCode="_(* #,##0.0000_);_(* \(#,##0.0000\);_(* &quot;-&quot;??_);_(@_)"/>
    <numFmt numFmtId="170" formatCode="_-&quot;R$&quot;\ * #,##0.0000_-;\-&quot;R$&quot;\ * #,##0.0000_-;_-&quot;R$&quot;\ 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8"/>
      <name val="Calibri"/>
      <family val="2"/>
      <scheme val="minor"/>
    </font>
    <font>
      <b/>
      <i/>
      <sz val="18"/>
      <color theme="4" tint="-0.499984740745262"/>
      <name val="Arial"/>
      <family val="2"/>
    </font>
    <font>
      <sz val="1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01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43" fontId="2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1" fillId="0" borderId="0"/>
    <xf numFmtId="44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41" fontId="19" fillId="0" borderId="0" applyFont="0" applyFill="0" applyProtection="0"/>
    <xf numFmtId="0" fontId="1" fillId="0" borderId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43" fontId="21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9" fillId="0" borderId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2" fillId="0" borderId="0" applyNumberFormat="0" applyFill="0" applyBorder="0" applyProtection="0">
      <alignment vertical="top" wrapText="1"/>
    </xf>
    <xf numFmtId="0" fontId="1" fillId="0" borderId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" fillId="0" borderId="0"/>
    <xf numFmtId="0" fontId="1" fillId="0" borderId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44" fontId="1" fillId="0" borderId="0" applyFont="0" applyFill="0" applyBorder="0" applyAlignment="0" applyProtection="0"/>
  </cellStyleXfs>
  <cellXfs count="99">
    <xf numFmtId="0" fontId="0" fillId="0" borderId="0" xfId="0"/>
    <xf numFmtId="0" fontId="0" fillId="0" borderId="0" xfId="0" applyAlignment="1">
      <alignment horizontal="center"/>
    </xf>
    <xf numFmtId="44" fontId="19" fillId="33" borderId="0" xfId="51" applyFont="1" applyFill="1" applyBorder="1" applyAlignment="1">
      <alignment horizontal="center" vertical="center"/>
    </xf>
    <xf numFmtId="0" fontId="23" fillId="35" borderId="11" xfId="42" applyFont="1" applyFill="1" applyBorder="1" applyAlignment="1">
      <alignment vertical="center" wrapText="1"/>
    </xf>
    <xf numFmtId="0" fontId="23" fillId="35" borderId="11" xfId="42" applyFont="1" applyFill="1" applyBorder="1" applyAlignment="1">
      <alignment horizontal="center" vertical="center" wrapText="1"/>
    </xf>
    <xf numFmtId="0" fontId="24" fillId="35" borderId="11" xfId="42" applyFont="1" applyFill="1" applyBorder="1" applyAlignment="1">
      <alignment vertical="center" wrapText="1"/>
    </xf>
    <xf numFmtId="44" fontId="23" fillId="35" borderId="11" xfId="51" applyFont="1" applyFill="1" applyBorder="1" applyAlignment="1">
      <alignment horizontal="center" vertical="center" wrapText="1"/>
    </xf>
    <xf numFmtId="0" fontId="23" fillId="34" borderId="11" xfId="42" applyFont="1" applyFill="1" applyBorder="1" applyAlignment="1">
      <alignment horizontal="center" vertical="center" wrapText="1"/>
    </xf>
    <xf numFmtId="0" fontId="23" fillId="34" borderId="11" xfId="42" applyFont="1" applyFill="1" applyBorder="1" applyAlignment="1">
      <alignment vertical="center" wrapText="1"/>
    </xf>
    <xf numFmtId="2" fontId="23" fillId="34" borderId="11" xfId="42" applyNumberFormat="1" applyFont="1" applyFill="1" applyBorder="1" applyAlignment="1">
      <alignment horizontal="center" vertical="center" wrapText="1"/>
    </xf>
    <xf numFmtId="44" fontId="23" fillId="34" borderId="11" xfId="51" applyFont="1" applyFill="1" applyBorder="1" applyAlignment="1">
      <alignment horizontal="center" vertical="center" wrapText="1"/>
    </xf>
    <xf numFmtId="0" fontId="24" fillId="35" borderId="11" xfId="42" applyFont="1" applyFill="1" applyBorder="1" applyAlignment="1">
      <alignment horizontal="left" vertical="center" wrapText="1"/>
    </xf>
    <xf numFmtId="0" fontId="24" fillId="35" borderId="11" xfId="42" applyFont="1" applyFill="1" applyBorder="1" applyAlignment="1">
      <alignment horizontal="center" vertical="center" wrapText="1"/>
    </xf>
    <xf numFmtId="44" fontId="24" fillId="35" borderId="11" xfId="5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4" fontId="0" fillId="0" borderId="0" xfId="100" applyFont="1"/>
    <xf numFmtId="0" fontId="28" fillId="0" borderId="0" xfId="0" applyFont="1"/>
    <xf numFmtId="0" fontId="17" fillId="34" borderId="11" xfId="42" applyFill="1" applyBorder="1" applyAlignment="1">
      <alignment horizontal="center" vertical="center" wrapText="1"/>
    </xf>
    <xf numFmtId="0" fontId="17" fillId="34" borderId="11" xfId="42" applyFill="1" applyBorder="1" applyAlignment="1">
      <alignment vertical="center" wrapText="1"/>
    </xf>
    <xf numFmtId="2" fontId="17" fillId="34" borderId="11" xfId="42" applyNumberFormat="1" applyFill="1" applyBorder="1" applyAlignment="1">
      <alignment horizontal="center" vertical="center" wrapText="1"/>
    </xf>
    <xf numFmtId="44" fontId="17" fillId="34" borderId="11" xfId="51" applyFont="1" applyFill="1" applyBorder="1" applyAlignment="1">
      <alignment horizontal="center" vertical="center" wrapText="1"/>
    </xf>
    <xf numFmtId="0" fontId="28" fillId="0" borderId="0" xfId="0" applyFont="1" applyAlignment="1">
      <alignment vertical="center"/>
    </xf>
    <xf numFmtId="168" fontId="0" fillId="0" borderId="0" xfId="0" applyNumberFormat="1" applyAlignment="1">
      <alignment vertical="center"/>
    </xf>
    <xf numFmtId="168" fontId="28" fillId="0" borderId="0" xfId="0" applyNumberFormat="1" applyFont="1" applyAlignment="1">
      <alignment vertical="center"/>
    </xf>
    <xf numFmtId="169" fontId="0" fillId="0" borderId="0" xfId="0" applyNumberFormat="1" applyAlignment="1">
      <alignment vertical="center"/>
    </xf>
    <xf numFmtId="10" fontId="20" fillId="33" borderId="0" xfId="76" applyNumberFormat="1" applyFont="1" applyFill="1" applyBorder="1" applyAlignment="1">
      <alignment horizontal="left" vertical="center"/>
    </xf>
    <xf numFmtId="44" fontId="0" fillId="0" borderId="0" xfId="100" applyFont="1" applyAlignment="1">
      <alignment vertical="center"/>
    </xf>
    <xf numFmtId="44" fontId="25" fillId="37" borderId="0" xfId="100" applyFont="1" applyFill="1" applyAlignment="1">
      <alignment vertical="center" wrapText="1"/>
    </xf>
    <xf numFmtId="170" fontId="0" fillId="0" borderId="0" xfId="100" applyNumberFormat="1" applyFont="1"/>
    <xf numFmtId="170" fontId="0" fillId="0" borderId="0" xfId="100" applyNumberFormat="1" applyFont="1" applyAlignment="1">
      <alignment vertical="center"/>
    </xf>
    <xf numFmtId="170" fontId="25" fillId="37" borderId="0" xfId="100" applyNumberFormat="1" applyFont="1" applyFill="1" applyAlignment="1">
      <alignment vertical="center" wrapText="1"/>
    </xf>
    <xf numFmtId="0" fontId="17" fillId="34" borderId="11" xfId="42" applyFont="1" applyFill="1" applyBorder="1" applyAlignment="1">
      <alignment horizontal="center" vertical="center" wrapText="1"/>
    </xf>
    <xf numFmtId="0" fontId="17" fillId="34" borderId="11" xfId="42" applyFont="1" applyFill="1" applyBorder="1" applyAlignment="1">
      <alignment vertical="center" wrapText="1"/>
    </xf>
    <xf numFmtId="2" fontId="17" fillId="34" borderId="11" xfId="42" applyNumberFormat="1" applyFont="1" applyFill="1" applyBorder="1" applyAlignment="1">
      <alignment horizontal="center" vertical="center" wrapText="1"/>
    </xf>
    <xf numFmtId="170" fontId="28" fillId="0" borderId="0" xfId="100" applyNumberFormat="1" applyFont="1" applyAlignment="1">
      <alignment vertical="center"/>
    </xf>
    <xf numFmtId="0" fontId="20" fillId="35" borderId="11" xfId="42" applyFont="1" applyFill="1" applyBorder="1" applyAlignment="1">
      <alignment horizontal="center" vertical="center" wrapText="1"/>
    </xf>
    <xf numFmtId="0" fontId="20" fillId="35" borderId="11" xfId="42" applyFont="1" applyFill="1" applyBorder="1" applyAlignment="1">
      <alignment horizontal="left" vertical="center" wrapText="1"/>
    </xf>
    <xf numFmtId="44" fontId="20" fillId="35" borderId="11" xfId="51" applyFont="1" applyFill="1" applyBorder="1" applyAlignment="1">
      <alignment horizontal="center" vertical="center" wrapText="1"/>
    </xf>
    <xf numFmtId="0" fontId="17" fillId="0" borderId="11" xfId="42" applyFont="1" applyBorder="1" applyAlignment="1">
      <alignment horizontal="center" vertical="center" wrapText="1"/>
    </xf>
    <xf numFmtId="0" fontId="0" fillId="0" borderId="0" xfId="0" applyBorder="1"/>
    <xf numFmtId="0" fontId="19" fillId="33" borderId="19" xfId="42" applyFont="1" applyFill="1" applyBorder="1" applyAlignment="1">
      <alignment vertical="center"/>
    </xf>
    <xf numFmtId="0" fontId="19" fillId="33" borderId="0" xfId="42" applyFont="1" applyFill="1" applyBorder="1" applyAlignment="1">
      <alignment vertical="center"/>
    </xf>
    <xf numFmtId="0" fontId="19" fillId="33" borderId="0" xfId="42" applyFont="1" applyFill="1" applyBorder="1" applyAlignment="1">
      <alignment horizontal="center" vertical="center"/>
    </xf>
    <xf numFmtId="49" fontId="20" fillId="34" borderId="0" xfId="42" applyNumberFormat="1" applyFont="1" applyFill="1" applyBorder="1" applyAlignment="1">
      <alignment vertical="center"/>
    </xf>
    <xf numFmtId="0" fontId="20" fillId="34" borderId="0" xfId="42" applyFont="1" applyFill="1" applyBorder="1" applyAlignment="1">
      <alignment vertical="center"/>
    </xf>
    <xf numFmtId="0" fontId="17" fillId="33" borderId="19" xfId="0" applyFont="1" applyFill="1" applyBorder="1" applyAlignment="1">
      <alignment horizontal="left" vertical="center"/>
    </xf>
    <xf numFmtId="0" fontId="19" fillId="33" borderId="0" xfId="42" applyFont="1" applyFill="1" applyBorder="1" applyAlignment="1">
      <alignment horizontal="left" vertical="center"/>
    </xf>
    <xf numFmtId="49" fontId="20" fillId="34" borderId="0" xfId="0" applyNumberFormat="1" applyFont="1" applyFill="1" applyBorder="1" applyAlignment="1">
      <alignment horizontal="left" vertical="center"/>
    </xf>
    <xf numFmtId="0" fontId="20" fillId="34" borderId="0" xfId="42" applyFont="1" applyFill="1" applyBorder="1" applyAlignment="1">
      <alignment horizontal="left" vertical="center"/>
    </xf>
    <xf numFmtId="0" fontId="17" fillId="33" borderId="0" xfId="0" applyFont="1" applyFill="1" applyBorder="1" applyAlignment="1">
      <alignment horizontal="left" vertical="center"/>
    </xf>
    <xf numFmtId="1" fontId="24" fillId="35" borderId="11" xfId="42" applyNumberFormat="1" applyFont="1" applyFill="1" applyBorder="1" applyAlignment="1">
      <alignment horizontal="center" vertical="center" wrapText="1"/>
    </xf>
    <xf numFmtId="0" fontId="23" fillId="0" borderId="11" xfId="42" applyFont="1" applyBorder="1" applyAlignment="1">
      <alignment horizontal="center" vertical="center" wrapText="1"/>
    </xf>
    <xf numFmtId="49" fontId="23" fillId="34" borderId="11" xfId="42" applyNumberFormat="1" applyFont="1" applyFill="1" applyBorder="1" applyAlignment="1">
      <alignment horizontal="center" vertical="center" wrapText="1"/>
    </xf>
    <xf numFmtId="44" fontId="20" fillId="35" borderId="11" xfId="51" applyFont="1" applyFill="1" applyBorder="1" applyAlignment="1">
      <alignment horizontal="center" vertical="center"/>
    </xf>
    <xf numFmtId="44" fontId="19" fillId="34" borderId="11" xfId="51" applyFont="1" applyFill="1" applyBorder="1" applyAlignment="1">
      <alignment horizontal="center" vertical="center"/>
    </xf>
    <xf numFmtId="44" fontId="17" fillId="34" borderId="11" xfId="51" applyFont="1" applyFill="1" applyBorder="1" applyAlignment="1">
      <alignment horizontal="center" vertical="center"/>
    </xf>
    <xf numFmtId="44" fontId="0" fillId="0" borderId="0" xfId="100" applyFont="1" applyBorder="1"/>
    <xf numFmtId="10" fontId="0" fillId="0" borderId="0" xfId="1" applyNumberFormat="1" applyFont="1" applyAlignment="1">
      <alignment vertical="center"/>
    </xf>
    <xf numFmtId="0" fontId="20" fillId="34" borderId="0" xfId="42" applyFont="1" applyFill="1" applyBorder="1" applyAlignment="1">
      <alignment horizontal="left" vertical="center"/>
    </xf>
    <xf numFmtId="10" fontId="28" fillId="0" borderId="0" xfId="1" applyNumberFormat="1" applyFont="1" applyAlignment="1">
      <alignment vertical="center"/>
    </xf>
    <xf numFmtId="1" fontId="20" fillId="35" borderId="11" xfId="42" applyNumberFormat="1" applyFont="1" applyFill="1" applyBorder="1" applyAlignment="1">
      <alignment horizontal="center" vertical="center" wrapText="1"/>
    </xf>
    <xf numFmtId="0" fontId="17" fillId="35" borderId="11" xfId="42" applyFont="1" applyFill="1" applyBorder="1" applyAlignment="1">
      <alignment vertical="center" wrapText="1"/>
    </xf>
    <xf numFmtId="0" fontId="17" fillId="35" borderId="11" xfId="42" applyFont="1" applyFill="1" applyBorder="1" applyAlignment="1">
      <alignment horizontal="center" vertical="center" wrapText="1"/>
    </xf>
    <xf numFmtId="0" fontId="20" fillId="35" borderId="11" xfId="42" applyFont="1" applyFill="1" applyBorder="1" applyAlignment="1">
      <alignment vertical="center" wrapText="1"/>
    </xf>
    <xf numFmtId="44" fontId="17" fillId="35" borderId="11" xfId="51" applyFont="1" applyFill="1" applyBorder="1" applyAlignment="1">
      <alignment horizontal="center" vertical="center" wrapText="1"/>
    </xf>
    <xf numFmtId="49" fontId="17" fillId="34" borderId="11" xfId="42" applyNumberFormat="1" applyFont="1" applyFill="1" applyBorder="1" applyAlignment="1">
      <alignment vertical="center" wrapText="1"/>
    </xf>
    <xf numFmtId="0" fontId="25" fillId="37" borderId="13" xfId="0" applyFont="1" applyFill="1" applyBorder="1" applyAlignment="1">
      <alignment horizontal="center" vertical="center" wrapText="1"/>
    </xf>
    <xf numFmtId="0" fontId="25" fillId="37" borderId="10" xfId="0" applyFont="1" applyFill="1" applyBorder="1" applyAlignment="1">
      <alignment horizontal="center" vertical="center" wrapText="1"/>
    </xf>
    <xf numFmtId="0" fontId="25" fillId="37" borderId="12" xfId="0" applyFont="1" applyFill="1" applyBorder="1" applyAlignment="1">
      <alignment horizontal="center" vertical="center" wrapText="1"/>
    </xf>
    <xf numFmtId="0" fontId="25" fillId="37" borderId="18" xfId="0" applyFont="1" applyFill="1" applyBorder="1" applyAlignment="1">
      <alignment horizontal="center" vertical="center" wrapText="1"/>
    </xf>
    <xf numFmtId="0" fontId="25" fillId="37" borderId="14" xfId="0" applyFont="1" applyFill="1" applyBorder="1" applyAlignment="1">
      <alignment horizontal="center" vertical="center" wrapText="1"/>
    </xf>
    <xf numFmtId="0" fontId="25" fillId="37" borderId="15" xfId="0" applyFont="1" applyFill="1" applyBorder="1" applyAlignment="1">
      <alignment horizontal="center" vertical="center" wrapText="1"/>
    </xf>
    <xf numFmtId="0" fontId="20" fillId="0" borderId="17" xfId="45" applyFont="1" applyBorder="1" applyAlignment="1" applyProtection="1">
      <alignment horizontal="center" wrapText="1"/>
      <protection locked="0"/>
    </xf>
    <xf numFmtId="49" fontId="20" fillId="34" borderId="0" xfId="42" applyNumberFormat="1" applyFont="1" applyFill="1" applyBorder="1" applyAlignment="1">
      <alignment horizontal="left" vertical="center"/>
    </xf>
    <xf numFmtId="0" fontId="20" fillId="34" borderId="0" xfId="42" applyFont="1" applyFill="1" applyBorder="1" applyAlignment="1">
      <alignment horizontal="left" vertical="center"/>
    </xf>
    <xf numFmtId="10" fontId="20" fillId="36" borderId="0" xfId="1" applyNumberFormat="1" applyFont="1" applyFill="1" applyBorder="1" applyAlignment="1">
      <alignment horizontal="left" vertical="center"/>
    </xf>
    <xf numFmtId="10" fontId="20" fillId="33" borderId="0" xfId="76" applyNumberFormat="1" applyFont="1" applyFill="1" applyBorder="1" applyAlignment="1">
      <alignment horizontal="left" vertical="center"/>
    </xf>
    <xf numFmtId="49" fontId="20" fillId="33" borderId="0" xfId="42" applyNumberFormat="1" applyFont="1" applyFill="1" applyBorder="1" applyAlignment="1">
      <alignment horizontal="left" vertical="center"/>
    </xf>
    <xf numFmtId="0" fontId="20" fillId="33" borderId="0" xfId="42" applyFont="1" applyFill="1" applyBorder="1" applyAlignment="1">
      <alignment horizontal="left" vertical="center"/>
    </xf>
    <xf numFmtId="0" fontId="19" fillId="33" borderId="19" xfId="42" applyFont="1" applyFill="1" applyBorder="1" applyAlignment="1">
      <alignment horizontal="left" vertical="center"/>
    </xf>
    <xf numFmtId="0" fontId="19" fillId="33" borderId="0" xfId="42" applyFont="1" applyFill="1" applyBorder="1" applyAlignment="1">
      <alignment horizontal="left" vertical="center"/>
    </xf>
    <xf numFmtId="0" fontId="17" fillId="33" borderId="19" xfId="42" applyFill="1" applyBorder="1" applyAlignment="1">
      <alignment horizontal="left" vertical="center"/>
    </xf>
    <xf numFmtId="0" fontId="24" fillId="34" borderId="18" xfId="42" applyFont="1" applyFill="1" applyBorder="1" applyAlignment="1">
      <alignment horizontal="center" vertical="center" wrapText="1"/>
    </xf>
    <xf numFmtId="0" fontId="24" fillId="34" borderId="14" xfId="42" applyFont="1" applyFill="1" applyBorder="1" applyAlignment="1">
      <alignment horizontal="center" vertical="center" wrapText="1"/>
    </xf>
    <xf numFmtId="0" fontId="24" fillId="34" borderId="15" xfId="42" applyFont="1" applyFill="1" applyBorder="1" applyAlignment="1">
      <alignment horizontal="center" vertical="center" wrapText="1"/>
    </xf>
    <xf numFmtId="0" fontId="23" fillId="35" borderId="18" xfId="42" applyFont="1" applyFill="1" applyBorder="1" applyAlignment="1">
      <alignment horizontal="center" vertical="center" wrapText="1"/>
    </xf>
    <xf numFmtId="0" fontId="23" fillId="35" borderId="14" xfId="42" applyFont="1" applyFill="1" applyBorder="1" applyAlignment="1">
      <alignment horizontal="center" vertical="center" wrapText="1"/>
    </xf>
    <xf numFmtId="0" fontId="23" fillId="35" borderId="15" xfId="42" applyFont="1" applyFill="1" applyBorder="1" applyAlignment="1">
      <alignment horizontal="center" vertical="center" wrapText="1"/>
    </xf>
    <xf numFmtId="0" fontId="20" fillId="33" borderId="0" xfId="42" applyFont="1" applyFill="1" applyBorder="1" applyAlignment="1">
      <alignment vertical="center"/>
    </xf>
    <xf numFmtId="0" fontId="19" fillId="33" borderId="0" xfId="51" applyNumberFormat="1" applyFont="1" applyFill="1" applyBorder="1" applyAlignment="1">
      <alignment horizontal="center" vertical="center"/>
    </xf>
    <xf numFmtId="0" fontId="19" fillId="34" borderId="0" xfId="42" applyFont="1" applyFill="1" applyBorder="1"/>
    <xf numFmtId="0" fontId="25" fillId="37" borderId="16" xfId="0" applyFont="1" applyFill="1" applyBorder="1" applyAlignment="1">
      <alignment horizontal="center" vertical="center" wrapText="1"/>
    </xf>
    <xf numFmtId="0" fontId="25" fillId="37" borderId="17" xfId="0" applyFont="1" applyFill="1" applyBorder="1" applyAlignment="1">
      <alignment horizontal="center" vertical="center" wrapText="1"/>
    </xf>
    <xf numFmtId="0" fontId="25" fillId="37" borderId="11" xfId="0" applyFont="1" applyFill="1" applyBorder="1" applyAlignment="1">
      <alignment horizontal="center" vertical="center" wrapText="1"/>
    </xf>
    <xf numFmtId="49" fontId="20" fillId="33" borderId="0" xfId="0" applyNumberFormat="1" applyFont="1" applyFill="1" applyBorder="1" applyAlignment="1" applyProtection="1">
      <alignment horizontal="left" vertical="center"/>
      <protection locked="0"/>
    </xf>
    <xf numFmtId="0" fontId="27" fillId="0" borderId="0" xfId="0" applyFont="1" applyBorder="1" applyAlignment="1" applyProtection="1">
      <alignment horizontal="center" vertical="center"/>
      <protection locked="0"/>
    </xf>
    <xf numFmtId="0" fontId="17" fillId="0" borderId="20" xfId="0" applyFont="1" applyBorder="1" applyAlignment="1" applyProtection="1">
      <alignment horizontal="center" vertical="top" wrapText="1"/>
      <protection locked="0"/>
    </xf>
    <xf numFmtId="44" fontId="19" fillId="34" borderId="11" xfId="51" applyFont="1" applyFill="1" applyBorder="1" applyAlignment="1" applyProtection="1">
      <alignment horizontal="center" vertical="center"/>
      <protection locked="0"/>
    </xf>
    <xf numFmtId="44" fontId="17" fillId="34" borderId="11" xfId="51" applyFont="1" applyFill="1" applyBorder="1" applyAlignment="1" applyProtection="1">
      <alignment horizontal="center" vertical="center"/>
      <protection locked="0"/>
    </xf>
  </cellXfs>
  <cellStyles count="101">
    <cellStyle name="20% - Ênfase1" xfId="19" builtinId="30" customBuiltin="1"/>
    <cellStyle name="20% - Ênfase1 2" xfId="87"/>
    <cellStyle name="20% - Ênfase2" xfId="23" builtinId="34" customBuiltin="1"/>
    <cellStyle name="20% - Ênfase2 2" xfId="88"/>
    <cellStyle name="20% - Ênfase3" xfId="27" builtinId="38" customBuiltin="1"/>
    <cellStyle name="20% - Ênfase3 2" xfId="89"/>
    <cellStyle name="20% - Ênfase4" xfId="31" builtinId="42" customBuiltin="1"/>
    <cellStyle name="20% - Ênfase4 2" xfId="90"/>
    <cellStyle name="20% - Ênfase5" xfId="35" builtinId="46" customBuiltin="1"/>
    <cellStyle name="20% - Ênfase5 2" xfId="91"/>
    <cellStyle name="20% - Ênfase6" xfId="39" builtinId="50" customBuiltin="1"/>
    <cellStyle name="20% - Ênfase6 2" xfId="92"/>
    <cellStyle name="40% - Ênfase1" xfId="20" builtinId="31" customBuiltin="1"/>
    <cellStyle name="40% - Ênfase1 2" xfId="93"/>
    <cellStyle name="40% - Ênfase2" xfId="24" builtinId="35" customBuiltin="1"/>
    <cellStyle name="40% - Ênfase2 2" xfId="94"/>
    <cellStyle name="40% - Ênfase3" xfId="28" builtinId="39" customBuiltin="1"/>
    <cellStyle name="40% - Ênfase3 2" xfId="95"/>
    <cellStyle name="40% - Ênfase4" xfId="32" builtinId="43" customBuiltin="1"/>
    <cellStyle name="40% - Ênfase4 2" xfId="96"/>
    <cellStyle name="40% - Ênfase5" xfId="36" builtinId="47" customBuiltin="1"/>
    <cellStyle name="40% - Ênfase5 2" xfId="97"/>
    <cellStyle name="40% - Ênfase6" xfId="40" builtinId="51" customBuiltin="1"/>
    <cellStyle name="40% - Ênfase6 2" xfId="98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Excel Built-in Normal" xfId="81"/>
    <cellStyle name="Incorreto" xfId="7" builtinId="27" customBuiltin="1"/>
    <cellStyle name="Moeda" xfId="100" builtinId="4"/>
    <cellStyle name="Moeda 2" xfId="48"/>
    <cellStyle name="Moeda 2 2" xfId="73"/>
    <cellStyle name="Moeda 3" xfId="77"/>
    <cellStyle name="Moeda 4" xfId="51"/>
    <cellStyle name="Neutra" xfId="8" builtinId="28" customBuiltin="1"/>
    <cellStyle name="Normal" xfId="0" builtinId="0"/>
    <cellStyle name="Normal 10" xfId="83"/>
    <cellStyle name="Normal 11" xfId="84"/>
    <cellStyle name="Normal 12" xfId="86"/>
    <cellStyle name="Normal 2" xfId="42"/>
    <cellStyle name="Normal 2 10" xfId="45"/>
    <cellStyle name="Normal 2 2" xfId="65"/>
    <cellStyle name="Normal 2 3" xfId="61"/>
    <cellStyle name="Normal 2 3 2" xfId="54"/>
    <cellStyle name="Normal 2 4" xfId="69"/>
    <cellStyle name="Normal 2 5" xfId="46"/>
    <cellStyle name="Normal 2_Modelo de Detalhamento do  BDI" xfId="79"/>
    <cellStyle name="Normal 3" xfId="56"/>
    <cellStyle name="Normal 3 2" xfId="66"/>
    <cellStyle name="Normal 3 2 2" xfId="80"/>
    <cellStyle name="Normal 4" xfId="74"/>
    <cellStyle name="Normal 5" xfId="70"/>
    <cellStyle name="Normal 6" xfId="47"/>
    <cellStyle name="Normal 7" xfId="75"/>
    <cellStyle name="Normal 8" xfId="59"/>
    <cellStyle name="Normal 9" xfId="82"/>
    <cellStyle name="Nota" xfId="15" builtinId="10" customBuiltin="1"/>
    <cellStyle name="Nota 2" xfId="85"/>
    <cellStyle name="Nota 3" xfId="99"/>
    <cellStyle name="Porcentagem" xfId="1" builtinId="5"/>
    <cellStyle name="Porcentagem 2" xfId="49"/>
    <cellStyle name="Porcentagem 2 2" xfId="76"/>
    <cellStyle name="Porcentagem 2 3" xfId="72"/>
    <cellStyle name="Porcentagem 2 3 2" xfId="52"/>
    <cellStyle name="Porcentagem 3" xfId="58"/>
    <cellStyle name="Porcentagem 4" xfId="71"/>
    <cellStyle name="Porcentagem 5" xfId="53"/>
    <cellStyle name="Saída" xfId="10" builtinId="21" customBuiltin="1"/>
    <cellStyle name="Separador de milhares 2" xfId="68"/>
    <cellStyle name="Separador de milhares 2 2" xfId="63"/>
    <cellStyle name="Separador de milhares 2 3" xfId="67"/>
    <cellStyle name="Separador de milhares 3" xfId="55"/>
    <cellStyle name="Separador de milhares 3 2" xfId="62"/>
    <cellStyle name="Texto de Aviso" xfId="14" builtinId="11" customBuiltin="1"/>
    <cellStyle name="Texto Explicativo" xfId="16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4"/>
    <cellStyle name="Total" xfId="17" builtinId="25" customBuiltin="1"/>
    <cellStyle name="Vírgula 2" xfId="43"/>
    <cellStyle name="Vírgula 2 2" xfId="78"/>
    <cellStyle name="Vírgula 2 3" xfId="60"/>
    <cellStyle name="Vírgula 3" xfId="50"/>
    <cellStyle name="Vírgula 4" xfId="64"/>
    <cellStyle name="Vírgula 5" xfId="57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2&#170;%20META%20FOSSAS/FOSSAS%202020/FOSS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SERVIÇOS"/>
      <sheetName val="EQUIPAMENTOS"/>
      <sheetName val="MDC"/>
      <sheetName val="CPU 01"/>
      <sheetName val="CRONOGRAMA 02"/>
      <sheetName val="BDIs"/>
      <sheetName val="BDIe"/>
    </sheetNames>
    <sheetDataSet>
      <sheetData sheetId="0"/>
      <sheetData sheetId="1"/>
      <sheetData sheetId="2">
        <row r="1">
          <cell r="A1" t="str">
            <v>PREFEITURA DE CONCEIÇÃO DO CASTELO</v>
          </cell>
          <cell r="B1"/>
          <cell r="C1"/>
          <cell r="D1"/>
          <cell r="E1"/>
          <cell r="F1"/>
          <cell r="G1"/>
          <cell r="H1"/>
        </row>
        <row r="2">
          <cell r="A2"/>
          <cell r="B2"/>
          <cell r="C2"/>
          <cell r="D2"/>
          <cell r="E2"/>
          <cell r="F2"/>
          <cell r="G2"/>
          <cell r="H2"/>
        </row>
        <row r="3">
          <cell r="A3" t="str">
            <v>Av. José Grilo, 426 - Centro</v>
          </cell>
          <cell r="B3"/>
          <cell r="C3"/>
          <cell r="D3"/>
          <cell r="E3"/>
          <cell r="F3"/>
          <cell r="G3"/>
          <cell r="H3"/>
        </row>
        <row r="4">
          <cell r="A4" t="str">
            <v>Conceição do Castelo - ES - CEP 29370-000</v>
          </cell>
          <cell r="B4"/>
          <cell r="C4"/>
          <cell r="D4"/>
          <cell r="E4"/>
          <cell r="F4"/>
          <cell r="G4"/>
          <cell r="H4"/>
        </row>
        <row r="5">
          <cell r="A5" t="str">
            <v>Telefone (28) 3547-1427</v>
          </cell>
          <cell r="B5"/>
          <cell r="C5"/>
          <cell r="D5"/>
          <cell r="E5"/>
          <cell r="F5"/>
          <cell r="G5"/>
          <cell r="H5"/>
        </row>
        <row r="6">
          <cell r="A6"/>
          <cell r="B6"/>
          <cell r="C6"/>
          <cell r="D6"/>
          <cell r="E6"/>
          <cell r="F6"/>
          <cell r="G6"/>
          <cell r="H6"/>
        </row>
        <row r="7">
          <cell r="A7" t="str">
            <v>PLANILHA ORÇAMENTÁRIA</v>
          </cell>
          <cell r="B7"/>
          <cell r="C7"/>
          <cell r="D7"/>
          <cell r="E7"/>
          <cell r="F7"/>
          <cell r="G7"/>
          <cell r="H7"/>
        </row>
        <row r="8">
          <cell r="A8"/>
          <cell r="B8"/>
          <cell r="C8"/>
          <cell r="D8"/>
          <cell r="E8"/>
          <cell r="F8"/>
          <cell r="G8"/>
          <cell r="H8"/>
        </row>
        <row r="9">
          <cell r="A9" t="str">
            <v>Obra</v>
          </cell>
          <cell r="B9"/>
          <cell r="C9" t="str">
            <v>IMPLANTANTAÇÃO DO SISTEMA DE ESGOTAMENTO SANITÁRIO (MELHORIAS SANITÁRIAS DOMICILIARES)</v>
          </cell>
          <cell r="D9"/>
          <cell r="E9"/>
          <cell r="F9"/>
          <cell r="G9"/>
          <cell r="H9"/>
        </row>
        <row r="10">
          <cell r="A10" t="str">
            <v>TC/PAC</v>
          </cell>
          <cell r="B10"/>
          <cell r="C10" t="str">
            <v>149/2011</v>
          </cell>
          <cell r="D10"/>
          <cell r="E10"/>
          <cell r="F10"/>
          <cell r="G10"/>
          <cell r="H10"/>
        </row>
        <row r="11">
          <cell r="A11" t="str">
            <v>Endereço</v>
          </cell>
          <cell r="B11"/>
          <cell r="C11" t="str">
            <v>MUNICÍPIO DE CONCEIÇÃO DO CASTELO/ES</v>
          </cell>
          <cell r="D11"/>
          <cell r="E11"/>
          <cell r="F11"/>
          <cell r="G11"/>
          <cell r="H11"/>
          <cell r="J11"/>
          <cell r="K11"/>
        </row>
        <row r="12">
          <cell r="A12" t="str">
            <v>Proprietário</v>
          </cell>
          <cell r="B12"/>
          <cell r="C12" t="str">
            <v xml:space="preserve">PREFEITURA DE CONCEIÇÃO DO CASTELO/ES </v>
          </cell>
          <cell r="D12"/>
          <cell r="E12"/>
          <cell r="F12"/>
          <cell r="G12"/>
          <cell r="H12"/>
          <cell r="J12"/>
          <cell r="K12"/>
        </row>
        <row r="13">
          <cell r="A13" t="str">
            <v>Referencial de preços</v>
          </cell>
          <cell r="B13"/>
          <cell r="C13" t="str">
            <v>SINAPI (OUTUBRO/2018)</v>
          </cell>
          <cell r="D13"/>
          <cell r="E13"/>
          <cell r="F13"/>
          <cell r="G13"/>
          <cell r="H13"/>
          <cell r="J13"/>
          <cell r="K13"/>
        </row>
        <row r="14">
          <cell r="A14" t="str">
            <v>BDI (serviços)</v>
          </cell>
          <cell r="B14"/>
          <cell r="C14">
            <v>0.245</v>
          </cell>
          <cell r="D14"/>
          <cell r="E14"/>
          <cell r="F14"/>
          <cell r="G14"/>
          <cell r="H14"/>
          <cell r="J14"/>
          <cell r="K14"/>
        </row>
        <row r="15">
          <cell r="A15" t="str">
            <v>BDI (equipamentos)</v>
          </cell>
          <cell r="B15"/>
          <cell r="C15">
            <v>0.15279999999999999</v>
          </cell>
          <cell r="D15"/>
          <cell r="E15"/>
          <cell r="F15"/>
          <cell r="G15"/>
          <cell r="H15"/>
          <cell r="J15"/>
          <cell r="K15"/>
        </row>
        <row r="16">
          <cell r="A16" t="str">
            <v>Encargos Sociais (SINAPI)</v>
          </cell>
          <cell r="B16"/>
          <cell r="C16">
            <v>0.87239999999999995</v>
          </cell>
          <cell r="D16"/>
          <cell r="E16"/>
          <cell r="F16"/>
          <cell r="G16"/>
          <cell r="H16"/>
          <cell r="J16"/>
          <cell r="K16"/>
        </row>
        <row r="17">
          <cell r="A17" t="str">
            <v>Orçamentista</v>
          </cell>
          <cell r="B17"/>
          <cell r="C17" t="str">
            <v>ALEX NALI FERREIRA</v>
          </cell>
          <cell r="D17"/>
          <cell r="E17"/>
          <cell r="F17"/>
          <cell r="G17"/>
          <cell r="H17"/>
          <cell r="J17"/>
          <cell r="K17"/>
        </row>
        <row r="18">
          <cell r="A18" t="str">
            <v>Data</v>
          </cell>
          <cell r="B18"/>
          <cell r="C18" t="str">
            <v>JAN/2020</v>
          </cell>
          <cell r="D18"/>
          <cell r="E18"/>
          <cell r="F18"/>
          <cell r="G18"/>
          <cell r="H18"/>
          <cell r="J18"/>
          <cell r="K18"/>
        </row>
        <row r="19">
          <cell r="A19"/>
          <cell r="B19"/>
          <cell r="C19"/>
          <cell r="D19"/>
          <cell r="E19"/>
          <cell r="F19"/>
          <cell r="G19"/>
          <cell r="H19"/>
        </row>
        <row r="20">
          <cell r="A20" t="str">
            <v>ITEM</v>
          </cell>
          <cell r="B20" t="str">
            <v>FONTE</v>
          </cell>
          <cell r="C20" t="str">
            <v>CÓDIGO</v>
          </cell>
          <cell r="D20" t="str">
            <v>ESPECIFICAÇÃO</v>
          </cell>
          <cell r="E20" t="str">
            <v>CONTRATADO</v>
          </cell>
          <cell r="F20"/>
          <cell r="G20"/>
          <cell r="H20"/>
        </row>
        <row r="21">
          <cell r="A21"/>
          <cell r="B21"/>
          <cell r="C21"/>
          <cell r="D21"/>
          <cell r="E21" t="str">
            <v>UNID.</v>
          </cell>
          <cell r="F21" t="str">
            <v>QUANT.</v>
          </cell>
          <cell r="G21" t="str">
            <v>VALOR</v>
          </cell>
          <cell r="H21" t="str">
            <v>VALOR TOTAL</v>
          </cell>
        </row>
        <row r="22">
          <cell r="A22"/>
          <cell r="B22"/>
          <cell r="C22"/>
          <cell r="D22"/>
          <cell r="E22"/>
          <cell r="F22"/>
          <cell r="G22" t="str">
            <v>UNITÁRIO</v>
          </cell>
          <cell r="H22"/>
        </row>
        <row r="23">
          <cell r="A23">
            <v>1</v>
          </cell>
          <cell r="B23"/>
          <cell r="C23"/>
          <cell r="D23" t="str">
            <v>SERVIÇOS PRELIMINARES</v>
          </cell>
          <cell r="E23"/>
          <cell r="F23"/>
          <cell r="G23"/>
          <cell r="H23">
            <v>849.78</v>
          </cell>
          <cell r="I23">
            <v>2.2595634791810681E-3</v>
          </cell>
          <cell r="J23"/>
        </row>
        <row r="24">
          <cell r="A24" t="str">
            <v>01.01</v>
          </cell>
          <cell r="B24" t="str">
            <v>SINAPI</v>
          </cell>
          <cell r="C24" t="str">
            <v>74209/001</v>
          </cell>
          <cell r="D24" t="str">
            <v>PLACA DE OBRA EM CHAPA DE ACO GALVANIZADO</v>
          </cell>
          <cell r="E24" t="str">
            <v>M2</v>
          </cell>
          <cell r="F24">
            <v>2.5</v>
          </cell>
          <cell r="G24">
            <v>339.91</v>
          </cell>
          <cell r="H24">
            <v>849.78</v>
          </cell>
          <cell r="I24">
            <v>273.02</v>
          </cell>
          <cell r="J24"/>
        </row>
        <row r="25">
          <cell r="A25"/>
          <cell r="B25"/>
          <cell r="C25"/>
          <cell r="D25"/>
          <cell r="E25"/>
          <cell r="F25"/>
          <cell r="G25"/>
          <cell r="H25"/>
          <cell r="J25"/>
        </row>
        <row r="26">
          <cell r="A26">
            <v>2</v>
          </cell>
          <cell r="B26"/>
          <cell r="C26"/>
          <cell r="D26" t="str">
            <v>DRENAGEM</v>
          </cell>
          <cell r="E26"/>
          <cell r="F26"/>
          <cell r="G26"/>
          <cell r="H26">
            <v>36300.200000000004</v>
          </cell>
          <cell r="I26"/>
          <cell r="J26"/>
        </row>
        <row r="27">
          <cell r="A27" t="str">
            <v>02.01</v>
          </cell>
          <cell r="B27" t="str">
            <v>iopes</v>
          </cell>
          <cell r="C27">
            <v>90106</v>
          </cell>
          <cell r="D27" t="str">
            <v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v>
          </cell>
          <cell r="E27" t="str">
            <v>M3</v>
          </cell>
          <cell r="F27">
            <v>81.84</v>
          </cell>
          <cell r="G27">
            <v>6.66</v>
          </cell>
          <cell r="H27">
            <v>545.04999999999995</v>
          </cell>
          <cell r="I27">
            <v>5.35</v>
          </cell>
          <cell r="J27"/>
        </row>
        <row r="28">
          <cell r="A28" t="str">
            <v>02.02</v>
          </cell>
          <cell r="B28" t="str">
            <v>SINAPI</v>
          </cell>
          <cell r="C28" t="str">
            <v>74224/001</v>
          </cell>
          <cell r="D28" t="str">
            <v>POCO DE VISITA PARA DRENAGEM PLUVIAL, EM CONCRETO ESTRUTURAL, DIMENSOES INTERNAS DE 90X150X80CM (LARGXCOMPXALT), PARA REDE DE 600 MM, EXCLUSOS TAMPAO E CHAMINE.</v>
          </cell>
          <cell r="E28" t="str">
            <v xml:space="preserve">UN </v>
          </cell>
          <cell r="F28">
            <v>4</v>
          </cell>
          <cell r="G28">
            <v>1549.46</v>
          </cell>
          <cell r="H28">
            <v>6197.84</v>
          </cell>
          <cell r="I28">
            <v>1244.55</v>
          </cell>
          <cell r="J28"/>
        </row>
        <row r="29">
          <cell r="A29" t="str">
            <v>02.03</v>
          </cell>
          <cell r="B29" t="str">
            <v>SINAPI</v>
          </cell>
          <cell r="C29">
            <v>97997</v>
          </cell>
          <cell r="D29" t="str">
            <v>ACRÉSCIMO PARA POÇO DE VISITA RETANGULAR PARA ESGOTO, EM ALVENARIA COM BLOCOS DE CONCRETO, DIMENSÕES INTERNAS = 1X1,5 M. AF_05/2018</v>
          </cell>
          <cell r="E29" t="str">
            <v>M</v>
          </cell>
          <cell r="F29">
            <v>2.4</v>
          </cell>
          <cell r="G29">
            <v>1315.7</v>
          </cell>
          <cell r="H29">
            <v>3157.68</v>
          </cell>
          <cell r="I29">
            <v>1056.79</v>
          </cell>
          <cell r="J29"/>
        </row>
        <row r="30">
          <cell r="A30" t="str">
            <v>02.04</v>
          </cell>
          <cell r="B30" t="str">
            <v>SINAPI</v>
          </cell>
          <cell r="C30">
            <v>83627</v>
          </cell>
          <cell r="D30" t="str">
            <v>TAMPAO FOFO ARTICULADO, CLASSE B125 CARGA MAX 12,5 T, REDONDO TAMPA 600 MM, REDE PLUVIAL/ESGOTO, P = CHAMINE CX AREIA / POCO VISITA ASSENTADO COM ARG CIM/AREIA 1:4, FORNECIMENTO E ASSENTAMENTO</v>
          </cell>
          <cell r="E30" t="str">
            <v xml:space="preserve">UN </v>
          </cell>
          <cell r="F30">
            <v>4</v>
          </cell>
          <cell r="G30">
            <v>547</v>
          </cell>
          <cell r="H30">
            <v>2188</v>
          </cell>
          <cell r="I30">
            <v>439.36</v>
          </cell>
          <cell r="J30"/>
        </row>
        <row r="31">
          <cell r="A31" t="str">
            <v>02.05</v>
          </cell>
          <cell r="B31" t="str">
            <v>DER-ES
JAN/2018</v>
          </cell>
          <cell r="C31">
            <v>41241</v>
          </cell>
          <cell r="D31" t="str">
            <v>CAIXA RALO EM BLOCOS PRÉ-MOLDADOS E GRELHA ARTICULADA EM FFA EM VIAS URBANAS</v>
          </cell>
          <cell r="E31" t="str">
            <v>UN</v>
          </cell>
          <cell r="F31">
            <v>8</v>
          </cell>
          <cell r="G31">
            <v>1368.29</v>
          </cell>
          <cell r="H31">
            <v>10946.32</v>
          </cell>
          <cell r="I31">
            <v>1099.03</v>
          </cell>
          <cell r="J31">
            <v>1424.67</v>
          </cell>
          <cell r="K31">
            <v>0.29630000000000001</v>
          </cell>
        </row>
        <row r="32">
          <cell r="A32" t="str">
            <v>02.06</v>
          </cell>
          <cell r="B32" t="str">
            <v>SINAPI</v>
          </cell>
          <cell r="C32">
            <v>94111</v>
          </cell>
          <cell r="D32" t="str">
            <v xml:space="preserve">LASTRO DE VALA COM PREPARO DE FUNDO, LARGURA MENOR QUE 1,5 M, COM CAMA DA DE AREIA, LANÇAMENTO MECANIZADO, EM LOCAL COM NÍVEL BAIXO DE INTERFERÊNCIA. AF_06/2016
  </v>
          </cell>
          <cell r="E32" t="str">
            <v>M3</v>
          </cell>
          <cell r="F32">
            <v>6.06</v>
          </cell>
          <cell r="G32">
            <v>132.09</v>
          </cell>
          <cell r="H32">
            <v>800.47</v>
          </cell>
          <cell r="I32">
            <v>106.1</v>
          </cell>
          <cell r="J32"/>
        </row>
        <row r="33">
          <cell r="A33" t="str">
            <v>02.07</v>
          </cell>
          <cell r="B33" t="str">
            <v>SINAPI</v>
          </cell>
          <cell r="C33">
            <v>95567</v>
          </cell>
          <cell r="D33" t="str">
            <v>TUBO DE CONCRETO (SIMPLES) PARA REDES COLETORAS DE ÁGUAS PLUVIAIS, DIÂMETRO DE 300 MM, JUNTA RÍGIDA, INSTALADO EM LOCAL COM BAIXO NÍVEL DE INTERFERÊNCIAS - FORNECIMENTO E ASSENTAMENTO. AF_12/2015</v>
          </cell>
          <cell r="E33" t="str">
            <v>M</v>
          </cell>
          <cell r="F33">
            <v>39.549999999999997</v>
          </cell>
          <cell r="G33">
            <v>78.7</v>
          </cell>
          <cell r="H33">
            <v>3112.59</v>
          </cell>
          <cell r="I33">
            <v>63.21</v>
          </cell>
          <cell r="J33"/>
        </row>
        <row r="34">
          <cell r="A34" t="str">
            <v>02.08</v>
          </cell>
          <cell r="B34" t="str">
            <v>SINAPI</v>
          </cell>
          <cell r="C34">
            <v>92210</v>
          </cell>
          <cell r="D34" t="str">
            <v>TUBO DE CONCRETO PARA REDES COLETORAS DE ÁGUAS PLUVIAIS, DIÂMETRO DE 400 MM, JUNTA RÍGIDA, INSTALADO EM LOCAL COM BAIXO NÍVEL DE INTERFERÊNCIAS - FORNECIMENTO E ASSENTAMENTO. AF_12/2015</v>
          </cell>
          <cell r="E34" t="str">
            <v>M</v>
          </cell>
          <cell r="F34">
            <v>41.41</v>
          </cell>
          <cell r="G34">
            <v>110.67</v>
          </cell>
          <cell r="H34">
            <v>4582.84</v>
          </cell>
          <cell r="I34">
            <v>88.89</v>
          </cell>
          <cell r="J34"/>
        </row>
        <row r="35">
          <cell r="A35" t="str">
            <v>02.09</v>
          </cell>
          <cell r="B35" t="str">
            <v>SINAPI</v>
          </cell>
          <cell r="C35">
            <v>92212</v>
          </cell>
          <cell r="D35" t="str">
            <v>TUBO DE CONCRETO PARA REDES COLETORAS DE ÁGUAS PLUVIAIS, DIÂMETRO DE 600 MM, JUNTA RÍGIDA, INSTALADO EM LOCAL COM BAIXO NÍVEL DE INTERFERÊNCIAS - FORNECIMENTO E ASSENTAMENTO. AF_12/2015</v>
          </cell>
          <cell r="E35" t="str">
            <v>M</v>
          </cell>
          <cell r="F35">
            <v>20</v>
          </cell>
          <cell r="G35">
            <v>179.79</v>
          </cell>
          <cell r="H35">
            <v>3595.8</v>
          </cell>
          <cell r="I35">
            <v>144.41</v>
          </cell>
          <cell r="J35"/>
        </row>
        <row r="36">
          <cell r="A36" t="str">
            <v>02.10</v>
          </cell>
          <cell r="B36" t="str">
            <v>SINAPI</v>
          </cell>
          <cell r="C36">
            <v>93379</v>
          </cell>
          <cell r="D36" t="str">
            <v>REATERRO MECANIZADO DE VALA COM RETROESCAVADEIRA (CAPACIDADE DA CAÇAMBA DA RETRO: 0,26 M³ / POTÊNCIA: 88 HP), LARGURA DE 0,8 A 1,5 M, PROFUNDIDADE ATÉ 1,5 M, COM SOLO DE 1ª CATEGORIA EM LOCAIS COM BAIXO NÍVEL DE INTERFERÊNCIA. AF_04/2016</v>
          </cell>
          <cell r="E36" t="str">
            <v>M3</v>
          </cell>
          <cell r="F36">
            <v>50.09</v>
          </cell>
          <cell r="G36">
            <v>16.96</v>
          </cell>
          <cell r="H36">
            <v>849.53</v>
          </cell>
          <cell r="I36">
            <v>13.62</v>
          </cell>
          <cell r="J36"/>
        </row>
        <row r="37">
          <cell r="A37" t="str">
            <v>02.11</v>
          </cell>
          <cell r="B37" t="str">
            <v>SINAPI</v>
          </cell>
          <cell r="C37">
            <v>96385</v>
          </cell>
          <cell r="D37" t="str">
            <v>EXECUÇÃO E COMPACTAÇÃO DE ATERRO COM SOLO PREDOMINANTEMENTE ARGILOSO - EXCLUSIVE ESCAVAÇÃO, CARGA E TRANSPORTE E SOLO. AF_09/2017</v>
          </cell>
          <cell r="E37" t="str">
            <v>M3</v>
          </cell>
          <cell r="F37">
            <v>50.09</v>
          </cell>
          <cell r="G37">
            <v>6.47</v>
          </cell>
          <cell r="H37">
            <v>324.08</v>
          </cell>
          <cell r="I37">
            <v>5.2</v>
          </cell>
          <cell r="J37"/>
        </row>
        <row r="38">
          <cell r="A38">
            <v>3</v>
          </cell>
          <cell r="B38"/>
          <cell r="C38"/>
          <cell r="D38" t="str">
            <v>PAVIMENTAÇÃO</v>
          </cell>
          <cell r="E38"/>
          <cell r="F38"/>
          <cell r="G38"/>
          <cell r="H38">
            <v>288095</v>
          </cell>
          <cell r="I38"/>
          <cell r="J38"/>
        </row>
        <row r="39">
          <cell r="A39" t="str">
            <v>03.01</v>
          </cell>
          <cell r="B39" t="str">
            <v>COTAÇÃO LOCAL</v>
          </cell>
          <cell r="C39" t="str">
            <v>01</v>
          </cell>
          <cell r="D39" t="str">
            <v>EXECUÇÃO DE RECAPEAMENTO ASFÁLTICO COM CONCRETO USINADO A QUENTE (CBUQ), INCLUSO FORNECIMENTO DA MASSA ASFÁLTICA, TRANSPORTE DA USINA ATÉ O TOCAL DA OBRA (MUNICÍPIO DE CONCEIÇÃO DO CASTELO), APLICAÇÃO E PINTURA DE LIGAÇÃO.</v>
          </cell>
          <cell r="E39" t="str">
            <v>T</v>
          </cell>
          <cell r="F39">
            <v>576.19000000000005</v>
          </cell>
          <cell r="G39">
            <v>500</v>
          </cell>
          <cell r="H39">
            <v>288095</v>
          </cell>
          <cell r="J39"/>
        </row>
        <row r="40">
          <cell r="A40">
            <v>4</v>
          </cell>
          <cell r="B40"/>
          <cell r="C40"/>
          <cell r="D40" t="str">
            <v>SERVIÇOS COMPLEMENTARES</v>
          </cell>
          <cell r="E40"/>
          <cell r="F40"/>
          <cell r="G40"/>
          <cell r="H40">
            <v>38633.460000000014</v>
          </cell>
          <cell r="I40"/>
          <cell r="J40"/>
        </row>
        <row r="41">
          <cell r="A41" t="str">
            <v>04.01</v>
          </cell>
          <cell r="B41" t="str">
            <v>SINAPI</v>
          </cell>
          <cell r="C41">
            <v>94273</v>
          </cell>
          <cell r="D41" t="str">
            <v>ASSENTAMENTO DE GUIA (MEIO-FIO) EM TRECHO RETO, CONFECCIONADA EM CONCRETO PRÉ-FABRICADO, DIMENSÕES 100X15X13X30 CM COMPRIMENTO X BASE INFERIOR X BASE SUPERIOR X ALTURA), PARA VIAS URBANAS (USO VIÁRIO). AF_06/2016</v>
          </cell>
          <cell r="E41" t="str">
            <v>M</v>
          </cell>
          <cell r="F41">
            <v>386</v>
          </cell>
          <cell r="G41">
            <v>36.729999999999997</v>
          </cell>
          <cell r="H41">
            <v>14177.78</v>
          </cell>
          <cell r="I41">
            <v>29.5</v>
          </cell>
          <cell r="J41"/>
        </row>
        <row r="42">
          <cell r="A42" t="str">
            <v>04.02</v>
          </cell>
          <cell r="B42" t="str">
            <v>SINAPI</v>
          </cell>
          <cell r="C42">
            <v>42870</v>
          </cell>
          <cell r="D42" t="str">
            <v>ASSENTAMENTO DE GUIA (MEIO-FIO) EM TRECHO CURVO, CONFECCIONADA EM CONCRETO PRÉ-FABRICADO, DIMENSÕES 100X15X13X30 CM (COMPRIMENTO X BASE INFERIOR X BASE SUPERIOR X ALTURA), PARA VIAS URBANAS (USO VIÁRIO). AF_06/2016</v>
          </cell>
          <cell r="E42" t="str">
            <v>M</v>
          </cell>
          <cell r="F42">
            <v>163.68</v>
          </cell>
          <cell r="G42">
            <v>40.36</v>
          </cell>
          <cell r="H42">
            <v>6606.12</v>
          </cell>
          <cell r="I42">
            <v>32.42</v>
          </cell>
          <cell r="J42"/>
        </row>
        <row r="43">
          <cell r="A43" t="str">
            <v>04.03</v>
          </cell>
          <cell r="B43" t="str">
            <v>SINAPI</v>
          </cell>
          <cell r="C43">
            <v>72947</v>
          </cell>
          <cell r="D43" t="str">
            <v>SINALIZACAO HORIZONTAL COM TINTA RETRORREFLETIVA A BASE DE RESINA ACRILICA COM MICROESFERAS DE VIDRO</v>
          </cell>
          <cell r="E43" t="str">
            <v>M2</v>
          </cell>
          <cell r="F43">
            <v>283</v>
          </cell>
          <cell r="G43">
            <v>44.8</v>
          </cell>
          <cell r="H43">
            <v>12678.4</v>
          </cell>
          <cell r="I43">
            <v>35.979999999999997</v>
          </cell>
          <cell r="J43"/>
        </row>
        <row r="44">
          <cell r="A44" t="str">
            <v>04.04</v>
          </cell>
          <cell r="B44" t="str">
            <v>DER-ES
JAN/2018</v>
          </cell>
          <cell r="C44">
            <v>41222</v>
          </cell>
          <cell r="D44" t="str">
            <v>SUPORTE DE PLACA DE SINALIZAÇÃO VERTICAL EM MADEIRA DE 1ª QUALIDADE, PINTADA, FORNECIMENTO E INSTALAÇÃO</v>
          </cell>
          <cell r="E44" t="str">
            <v>UN</v>
          </cell>
          <cell r="F44">
            <v>2</v>
          </cell>
          <cell r="G44">
            <v>87.82</v>
          </cell>
          <cell r="H44">
            <v>175.64</v>
          </cell>
          <cell r="I44">
            <v>70.540000000000006</v>
          </cell>
          <cell r="J44">
            <v>91.44</v>
          </cell>
          <cell r="K44">
            <v>0.29630000000000001</v>
          </cell>
        </row>
        <row r="45">
          <cell r="A45" t="str">
            <v>04.05</v>
          </cell>
          <cell r="B45" t="str">
            <v>DNIT</v>
          </cell>
          <cell r="C45">
            <v>5213464</v>
          </cell>
          <cell r="D45" t="str">
            <v>FORNECIMENTO E IMPLANTAÇÃO DE PLACA DE ADVERTÊNCIA EM AÇO, LADO DE 0,60 M - PELÍCULA RETRORREFLETIVA TIPO I E SI</v>
          </cell>
          <cell r="E45" t="str">
            <v>UN</v>
          </cell>
          <cell r="F45">
            <v>2</v>
          </cell>
          <cell r="G45">
            <v>244.24</v>
          </cell>
          <cell r="H45">
            <v>488.48</v>
          </cell>
          <cell r="I45">
            <v>196.18</v>
          </cell>
          <cell r="J45"/>
          <cell r="K45"/>
        </row>
        <row r="46">
          <cell r="A46" t="str">
            <v>04.06</v>
          </cell>
          <cell r="B46" t="str">
            <v>DNIT
OUT/2018</v>
          </cell>
          <cell r="C46">
            <v>5213441</v>
          </cell>
          <cell r="D46" t="str">
            <v>FORNECIMENTO E IMPLANTAÇÃO DE PLACA DE REGULAMENTAÇÃO EM AÇO D = 0,80 M - PELÍCULA RETRORREFLETIVA TIPO I E SI</v>
          </cell>
          <cell r="E46" t="str">
            <v>UN</v>
          </cell>
          <cell r="F46">
            <v>6</v>
          </cell>
          <cell r="G46">
            <v>321.20999999999998</v>
          </cell>
          <cell r="H46">
            <v>1927.26</v>
          </cell>
          <cell r="I46">
            <v>258</v>
          </cell>
          <cell r="J46"/>
          <cell r="K46"/>
        </row>
        <row r="47">
          <cell r="A47" t="str">
            <v>04.07</v>
          </cell>
          <cell r="B47" t="str">
            <v>SINAPI</v>
          </cell>
          <cell r="C47" t="str">
            <v>73916/002</v>
          </cell>
          <cell r="D47" t="str">
            <v>PLACA ESMALTADA PARA IDENTIFICAÇÃO NR DE RUA, DIMENSÕES 45X25CM</v>
          </cell>
          <cell r="E47" t="str">
            <v>UN</v>
          </cell>
          <cell r="F47">
            <v>2</v>
          </cell>
          <cell r="G47">
            <v>89.68</v>
          </cell>
          <cell r="H47">
            <v>179.36</v>
          </cell>
          <cell r="I47">
            <v>72.03</v>
          </cell>
          <cell r="J47"/>
        </row>
        <row r="48">
          <cell r="A48" t="str">
            <v>04.08</v>
          </cell>
          <cell r="B48" t="str">
            <v>DNIT
OUT/2018</v>
          </cell>
          <cell r="C48">
            <v>5213863</v>
          </cell>
          <cell r="D48" t="str">
            <v>FORNECIMENTO E IMPLANTAÇÃO DE SUPORTE METÁLICO GALVANIZADO PARA PLACA DE ADVERTÊNCIA - LADO DE 0,60 M</v>
          </cell>
          <cell r="E48" t="str">
            <v>UN</v>
          </cell>
          <cell r="F48">
            <v>2</v>
          </cell>
          <cell r="G48">
            <v>306.89999999999998</v>
          </cell>
          <cell r="H48">
            <v>613.79999999999995</v>
          </cell>
          <cell r="I48">
            <v>246.51</v>
          </cell>
          <cell r="J48"/>
        </row>
        <row r="49">
          <cell r="A49" t="str">
            <v>04.09</v>
          </cell>
          <cell r="B49" t="str">
            <v>DNIT
OUT/2018</v>
          </cell>
          <cell r="C49">
            <v>5213852</v>
          </cell>
          <cell r="D49" t="str">
            <v>FORNECIMENTO E IMPLANTAÇÃO DE SUPORTE METÁLICO GALVANIZADO PARA PLACA DE REGULAMENTAÇÃO - D = 0,80 M</v>
          </cell>
          <cell r="E49" t="str">
            <v>UN</v>
          </cell>
          <cell r="F49">
            <v>6</v>
          </cell>
          <cell r="G49">
            <v>297.77</v>
          </cell>
          <cell r="H49">
            <v>1786.62</v>
          </cell>
          <cell r="I49">
            <v>239.17</v>
          </cell>
          <cell r="J49"/>
        </row>
        <row r="50">
          <cell r="A50">
            <v>5</v>
          </cell>
          <cell r="B50"/>
          <cell r="C50"/>
          <cell r="D50" t="str">
            <v>ADMINISTRAÇÃO LOCAL</v>
          </cell>
          <cell r="E50"/>
          <cell r="F50"/>
          <cell r="G50"/>
          <cell r="H50">
            <v>12203.05</v>
          </cell>
          <cell r="I50">
            <v>3.2981216216216212E-2</v>
          </cell>
          <cell r="J50"/>
        </row>
        <row r="51">
          <cell r="A51" t="str">
            <v>05.01</v>
          </cell>
          <cell r="B51" t="str">
            <v>COMPOSIÇÃO</v>
          </cell>
          <cell r="C51" t="str">
            <v>CPU 01</v>
          </cell>
          <cell r="D51" t="str">
            <v>ADMINISTRAÇÃO LOCAL ¹</v>
          </cell>
          <cell r="E51" t="str">
            <v>UN</v>
          </cell>
          <cell r="F51">
            <v>1</v>
          </cell>
          <cell r="G51">
            <v>12203.05</v>
          </cell>
          <cell r="H51">
            <v>12203.05</v>
          </cell>
          <cell r="J51"/>
        </row>
        <row r="52">
          <cell r="A52" t="str">
            <v>TOTAL</v>
          </cell>
          <cell r="B52"/>
          <cell r="C52"/>
          <cell r="D52"/>
          <cell r="E52"/>
          <cell r="F52"/>
          <cell r="G52"/>
          <cell r="H52">
            <v>376081.49</v>
          </cell>
          <cell r="J52"/>
        </row>
        <row r="53">
          <cell r="A53"/>
          <cell r="B53"/>
          <cell r="C53"/>
          <cell r="D53"/>
          <cell r="E53"/>
          <cell r="F53"/>
          <cell r="G53"/>
          <cell r="H53"/>
          <cell r="J53"/>
        </row>
        <row r="54">
          <cell r="A54" t="str">
            <v>¹ O item ADMINISTRAÇÃO LOCAL será medido proporcionalmente ao avanço da obra.</v>
          </cell>
          <cell r="B54"/>
          <cell r="C54"/>
          <cell r="D54"/>
          <cell r="E54"/>
          <cell r="F54"/>
          <cell r="G54"/>
          <cell r="H54"/>
          <cell r="I54">
            <v>370000</v>
          </cell>
          <cell r="J54">
            <v>500</v>
          </cell>
          <cell r="K54" t="str">
            <v>/m³</v>
          </cell>
          <cell r="L54">
            <v>0.05</v>
          </cell>
          <cell r="M54" t="str">
            <v>m</v>
          </cell>
        </row>
        <row r="55">
          <cell r="A55"/>
          <cell r="B55"/>
          <cell r="C55"/>
          <cell r="D55"/>
          <cell r="E55"/>
          <cell r="F55"/>
          <cell r="G55"/>
          <cell r="H55"/>
          <cell r="I55">
            <v>-6081.4899999999907</v>
          </cell>
          <cell r="J55">
            <v>-12.162979999999981</v>
          </cell>
          <cell r="K55" t="str">
            <v>m³</v>
          </cell>
        </row>
        <row r="56">
          <cell r="A56"/>
          <cell r="B56"/>
          <cell r="C56"/>
          <cell r="D56"/>
          <cell r="E56"/>
          <cell r="F56"/>
          <cell r="G56"/>
          <cell r="H56"/>
          <cell r="J56"/>
        </row>
        <row r="57">
          <cell r="A57"/>
          <cell r="B57"/>
          <cell r="C57"/>
          <cell r="D57"/>
          <cell r="E57"/>
          <cell r="F57"/>
          <cell r="G57"/>
          <cell r="H57"/>
          <cell r="J57"/>
        </row>
        <row r="58">
          <cell r="A58" t="str">
            <v>Alex Nali Ferreira</v>
          </cell>
          <cell r="B58"/>
          <cell r="C58"/>
          <cell r="D58"/>
          <cell r="E58"/>
          <cell r="F58"/>
          <cell r="G58"/>
          <cell r="H58"/>
          <cell r="I58"/>
          <cell r="J58"/>
        </row>
        <row r="59">
          <cell r="A59" t="str">
            <v>Engenheiro Civil PMCC</v>
          </cell>
          <cell r="B59"/>
          <cell r="C59"/>
          <cell r="D59"/>
          <cell r="E59"/>
          <cell r="F59"/>
          <cell r="G59"/>
          <cell r="H59"/>
          <cell r="I59"/>
          <cell r="J59"/>
        </row>
        <row r="60">
          <cell r="A60" t="str">
            <v>CREA-ES 039390/D</v>
          </cell>
          <cell r="B60"/>
          <cell r="C60"/>
          <cell r="D60"/>
          <cell r="E60"/>
          <cell r="F60"/>
          <cell r="G60"/>
          <cell r="H60"/>
          <cell r="I60"/>
          <cell r="J60"/>
        </row>
        <row r="61">
          <cell r="J61"/>
        </row>
        <row r="62">
          <cell r="J62"/>
        </row>
        <row r="63">
          <cell r="J63"/>
        </row>
        <row r="64">
          <cell r="J64"/>
        </row>
        <row r="65">
          <cell r="J65"/>
        </row>
        <row r="66">
          <cell r="J66"/>
        </row>
        <row r="67">
          <cell r="J67"/>
        </row>
        <row r="68">
          <cell r="J68"/>
        </row>
        <row r="69">
          <cell r="J69"/>
        </row>
        <row r="70">
          <cell r="J70"/>
        </row>
        <row r="71">
          <cell r="J71"/>
        </row>
        <row r="72">
          <cell r="J72"/>
        </row>
        <row r="73">
          <cell r="J73"/>
        </row>
        <row r="74">
          <cell r="J74"/>
        </row>
        <row r="75">
          <cell r="J75"/>
        </row>
        <row r="76">
          <cell r="J76"/>
        </row>
        <row r="77">
          <cell r="J77"/>
        </row>
        <row r="78">
          <cell r="J78"/>
        </row>
        <row r="79">
          <cell r="J79"/>
        </row>
        <row r="80">
          <cell r="J80"/>
        </row>
        <row r="81">
          <cell r="J81"/>
        </row>
        <row r="82">
          <cell r="J82"/>
        </row>
        <row r="83">
          <cell r="J83"/>
        </row>
        <row r="84">
          <cell r="J84"/>
        </row>
        <row r="85">
          <cell r="J85"/>
        </row>
        <row r="86">
          <cell r="J86"/>
        </row>
        <row r="87">
          <cell r="J87"/>
        </row>
        <row r="88">
          <cell r="J88"/>
        </row>
        <row r="89">
          <cell r="J89"/>
        </row>
        <row r="90">
          <cell r="J90"/>
        </row>
        <row r="91">
          <cell r="J91"/>
        </row>
        <row r="92">
          <cell r="J92"/>
        </row>
        <row r="93">
          <cell r="J93"/>
        </row>
        <row r="94">
          <cell r="J94"/>
        </row>
        <row r="95">
          <cell r="J95"/>
        </row>
        <row r="96">
          <cell r="J96"/>
        </row>
        <row r="97">
          <cell r="J97"/>
        </row>
        <row r="98">
          <cell r="J98"/>
        </row>
        <row r="99">
          <cell r="J99"/>
        </row>
        <row r="100">
          <cell r="J100"/>
        </row>
        <row r="101">
          <cell r="J101"/>
        </row>
        <row r="102">
          <cell r="J102"/>
        </row>
        <row r="103">
          <cell r="J103"/>
        </row>
        <row r="104">
          <cell r="J104"/>
        </row>
        <row r="105">
          <cell r="J105"/>
        </row>
        <row r="106">
          <cell r="J106"/>
        </row>
        <row r="107">
          <cell r="J107"/>
        </row>
        <row r="108">
          <cell r="J108"/>
        </row>
        <row r="109">
          <cell r="J109"/>
        </row>
        <row r="110">
          <cell r="J110"/>
        </row>
        <row r="111">
          <cell r="J111"/>
        </row>
        <row r="112">
          <cell r="J112"/>
        </row>
        <row r="113">
          <cell r="J113"/>
        </row>
        <row r="114">
          <cell r="J114"/>
        </row>
        <row r="115">
          <cell r="J115"/>
        </row>
        <row r="116">
          <cell r="J116"/>
        </row>
        <row r="117">
          <cell r="J117"/>
        </row>
        <row r="118">
          <cell r="J118"/>
        </row>
        <row r="119">
          <cell r="J119"/>
        </row>
        <row r="120">
          <cell r="J120"/>
        </row>
        <row r="121">
          <cell r="J121"/>
        </row>
        <row r="122">
          <cell r="J122"/>
        </row>
        <row r="123">
          <cell r="J123"/>
        </row>
        <row r="124">
          <cell r="J124"/>
        </row>
        <row r="125">
          <cell r="J125"/>
        </row>
        <row r="126">
          <cell r="J126"/>
        </row>
        <row r="127">
          <cell r="J127"/>
        </row>
        <row r="128">
          <cell r="J128"/>
        </row>
        <row r="129">
          <cell r="J129"/>
        </row>
        <row r="130">
          <cell r="J130"/>
        </row>
        <row r="131">
          <cell r="J131"/>
        </row>
        <row r="132">
          <cell r="J132"/>
        </row>
        <row r="133">
          <cell r="J133"/>
        </row>
        <row r="134">
          <cell r="J134"/>
        </row>
        <row r="135">
          <cell r="J135"/>
        </row>
        <row r="136">
          <cell r="J136"/>
        </row>
        <row r="137">
          <cell r="J137"/>
        </row>
        <row r="138">
          <cell r="J138"/>
        </row>
        <row r="139">
          <cell r="J139"/>
        </row>
        <row r="140">
          <cell r="J140"/>
        </row>
        <row r="141">
          <cell r="J141"/>
        </row>
        <row r="142">
          <cell r="J142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49">
          <cell r="J149"/>
        </row>
        <row r="150">
          <cell r="J150"/>
        </row>
        <row r="151">
          <cell r="J151"/>
        </row>
        <row r="152">
          <cell r="J152"/>
        </row>
        <row r="153">
          <cell r="J153"/>
        </row>
        <row r="154">
          <cell r="J154"/>
        </row>
        <row r="155">
          <cell r="J155"/>
        </row>
        <row r="156">
          <cell r="J156"/>
        </row>
        <row r="157">
          <cell r="J157"/>
        </row>
        <row r="158">
          <cell r="J158"/>
        </row>
        <row r="159">
          <cell r="J159"/>
        </row>
        <row r="160">
          <cell r="J160"/>
        </row>
        <row r="161">
          <cell r="J161"/>
        </row>
        <row r="162">
          <cell r="J162"/>
        </row>
        <row r="163">
          <cell r="J163"/>
        </row>
        <row r="164">
          <cell r="J164"/>
        </row>
        <row r="165">
          <cell r="J165"/>
        </row>
        <row r="166">
          <cell r="J166"/>
        </row>
        <row r="167">
          <cell r="J167"/>
        </row>
        <row r="168">
          <cell r="J168"/>
        </row>
        <row r="169">
          <cell r="J169"/>
        </row>
        <row r="170">
          <cell r="J170"/>
        </row>
        <row r="171">
          <cell r="J171"/>
        </row>
        <row r="172">
          <cell r="J172"/>
        </row>
        <row r="173">
          <cell r="J173"/>
        </row>
        <row r="174">
          <cell r="J174"/>
        </row>
        <row r="175">
          <cell r="J175"/>
        </row>
        <row r="176">
          <cell r="J176"/>
        </row>
        <row r="177">
          <cell r="J177"/>
        </row>
        <row r="178">
          <cell r="J178"/>
        </row>
        <row r="179">
          <cell r="J179"/>
        </row>
        <row r="180">
          <cell r="J180"/>
        </row>
        <row r="181">
          <cell r="J181"/>
        </row>
        <row r="182">
          <cell r="J182"/>
        </row>
        <row r="183">
          <cell r="J183"/>
        </row>
        <row r="184">
          <cell r="J184"/>
        </row>
        <row r="185">
          <cell r="J185"/>
        </row>
        <row r="186">
          <cell r="J186"/>
        </row>
        <row r="187">
          <cell r="J187"/>
        </row>
        <row r="188">
          <cell r="J188"/>
        </row>
        <row r="189">
          <cell r="J189"/>
        </row>
        <row r="190">
          <cell r="J190"/>
        </row>
        <row r="191">
          <cell r="J191"/>
        </row>
        <row r="192">
          <cell r="J192"/>
        </row>
        <row r="193">
          <cell r="J193"/>
        </row>
        <row r="194">
          <cell r="J194"/>
        </row>
        <row r="195">
          <cell r="J195"/>
        </row>
        <row r="196">
          <cell r="J196"/>
        </row>
        <row r="197">
          <cell r="J197"/>
        </row>
        <row r="198">
          <cell r="J198"/>
        </row>
        <row r="199">
          <cell r="J199"/>
        </row>
        <row r="200">
          <cell r="J200"/>
        </row>
        <row r="201">
          <cell r="J201"/>
        </row>
        <row r="202">
          <cell r="J202"/>
        </row>
        <row r="203">
          <cell r="J203"/>
        </row>
        <row r="204">
          <cell r="J204"/>
        </row>
        <row r="205">
          <cell r="J205"/>
        </row>
        <row r="206">
          <cell r="J206"/>
        </row>
        <row r="207">
          <cell r="J207"/>
        </row>
        <row r="208">
          <cell r="J208"/>
        </row>
        <row r="209">
          <cell r="J209"/>
        </row>
        <row r="210">
          <cell r="J210"/>
        </row>
        <row r="211">
          <cell r="J211"/>
        </row>
        <row r="212">
          <cell r="J212"/>
        </row>
        <row r="213">
          <cell r="J213"/>
        </row>
        <row r="214">
          <cell r="J214"/>
        </row>
        <row r="215">
          <cell r="J215"/>
        </row>
        <row r="216">
          <cell r="J216"/>
        </row>
        <row r="217">
          <cell r="J217"/>
        </row>
        <row r="218">
          <cell r="J218"/>
        </row>
        <row r="219">
          <cell r="J219"/>
        </row>
        <row r="220">
          <cell r="J220"/>
        </row>
        <row r="221">
          <cell r="J221"/>
        </row>
        <row r="222">
          <cell r="J222"/>
        </row>
        <row r="223">
          <cell r="J223"/>
        </row>
        <row r="224">
          <cell r="J224"/>
        </row>
        <row r="225">
          <cell r="J225"/>
        </row>
        <row r="226">
          <cell r="J226"/>
        </row>
        <row r="227">
          <cell r="J227"/>
        </row>
        <row r="228">
          <cell r="J228"/>
        </row>
        <row r="229">
          <cell r="J229"/>
        </row>
        <row r="230">
          <cell r="J230"/>
        </row>
        <row r="231">
          <cell r="J231"/>
        </row>
        <row r="232">
          <cell r="J232"/>
        </row>
        <row r="233">
          <cell r="J233"/>
        </row>
        <row r="234">
          <cell r="J234"/>
        </row>
        <row r="235">
          <cell r="J235"/>
        </row>
        <row r="236">
          <cell r="J236"/>
        </row>
        <row r="237">
          <cell r="J237"/>
        </row>
        <row r="238">
          <cell r="J238"/>
        </row>
        <row r="239">
          <cell r="J239"/>
        </row>
        <row r="240">
          <cell r="J240"/>
        </row>
        <row r="241">
          <cell r="J241"/>
        </row>
        <row r="242">
          <cell r="J242"/>
        </row>
        <row r="243">
          <cell r="J243"/>
        </row>
        <row r="244">
          <cell r="J244"/>
        </row>
        <row r="245">
          <cell r="J245"/>
        </row>
        <row r="246">
          <cell r="J246"/>
        </row>
        <row r="247">
          <cell r="J247"/>
        </row>
        <row r="248">
          <cell r="J248"/>
        </row>
        <row r="249">
          <cell r="J249"/>
        </row>
        <row r="250">
          <cell r="J250"/>
        </row>
        <row r="251">
          <cell r="J251"/>
        </row>
        <row r="252">
          <cell r="J252"/>
        </row>
        <row r="253">
          <cell r="J253"/>
        </row>
        <row r="254">
          <cell r="J254"/>
        </row>
        <row r="255">
          <cell r="J255"/>
        </row>
        <row r="256">
          <cell r="J256"/>
        </row>
        <row r="257">
          <cell r="J257"/>
        </row>
        <row r="258">
          <cell r="J258"/>
        </row>
        <row r="259">
          <cell r="J259"/>
        </row>
        <row r="260">
          <cell r="J260"/>
        </row>
        <row r="261">
          <cell r="J261"/>
        </row>
        <row r="262">
          <cell r="J262"/>
        </row>
        <row r="263">
          <cell r="J263"/>
        </row>
        <row r="264">
          <cell r="J264"/>
        </row>
        <row r="265">
          <cell r="J265"/>
        </row>
        <row r="266">
          <cell r="J266"/>
        </row>
        <row r="267">
          <cell r="J267"/>
        </row>
        <row r="268">
          <cell r="J268"/>
        </row>
        <row r="269">
          <cell r="J269"/>
        </row>
        <row r="270">
          <cell r="J270"/>
        </row>
        <row r="271">
          <cell r="J271"/>
        </row>
        <row r="272">
          <cell r="J272"/>
        </row>
        <row r="273">
          <cell r="J273"/>
        </row>
        <row r="274">
          <cell r="J274"/>
        </row>
        <row r="275">
          <cell r="J275"/>
        </row>
        <row r="276">
          <cell r="J276"/>
        </row>
        <row r="277">
          <cell r="J277"/>
        </row>
        <row r="278">
          <cell r="J278"/>
        </row>
        <row r="279">
          <cell r="J279"/>
        </row>
        <row r="280">
          <cell r="J280"/>
        </row>
        <row r="281">
          <cell r="J281"/>
        </row>
        <row r="282">
          <cell r="J282"/>
        </row>
        <row r="283">
          <cell r="J283"/>
        </row>
        <row r="284">
          <cell r="J284"/>
        </row>
        <row r="285">
          <cell r="J285"/>
        </row>
        <row r="286">
          <cell r="J286"/>
        </row>
        <row r="287">
          <cell r="J287"/>
        </row>
        <row r="288">
          <cell r="J288"/>
        </row>
        <row r="289">
          <cell r="J289"/>
        </row>
        <row r="290">
          <cell r="J290"/>
        </row>
        <row r="291">
          <cell r="J291"/>
        </row>
        <row r="292">
          <cell r="J292"/>
        </row>
        <row r="293">
          <cell r="J293"/>
        </row>
        <row r="294">
          <cell r="J294"/>
        </row>
        <row r="295">
          <cell r="J295"/>
        </row>
        <row r="296">
          <cell r="J296"/>
        </row>
        <row r="297">
          <cell r="J297"/>
        </row>
        <row r="298">
          <cell r="J298"/>
        </row>
        <row r="299">
          <cell r="J299"/>
        </row>
        <row r="300">
          <cell r="J300"/>
        </row>
        <row r="301">
          <cell r="J301"/>
        </row>
        <row r="302">
          <cell r="J302"/>
        </row>
        <row r="303">
          <cell r="J303"/>
        </row>
        <row r="304">
          <cell r="J304"/>
        </row>
        <row r="305">
          <cell r="J305"/>
        </row>
        <row r="306">
          <cell r="J306"/>
        </row>
        <row r="307">
          <cell r="J307"/>
        </row>
        <row r="308">
          <cell r="J308"/>
        </row>
        <row r="309">
          <cell r="J309"/>
        </row>
        <row r="310">
          <cell r="J310"/>
        </row>
        <row r="311">
          <cell r="J311"/>
        </row>
        <row r="312">
          <cell r="J312"/>
        </row>
        <row r="313">
          <cell r="J313"/>
        </row>
        <row r="314">
          <cell r="J314"/>
        </row>
        <row r="315">
          <cell r="J315"/>
        </row>
        <row r="316">
          <cell r="J316"/>
        </row>
        <row r="317">
          <cell r="J317"/>
        </row>
        <row r="318">
          <cell r="J318"/>
        </row>
        <row r="319">
          <cell r="J319"/>
        </row>
        <row r="320">
          <cell r="J320"/>
        </row>
        <row r="321">
          <cell r="J321"/>
        </row>
        <row r="322">
          <cell r="J322"/>
        </row>
        <row r="323">
          <cell r="J323"/>
        </row>
        <row r="324">
          <cell r="J324"/>
        </row>
        <row r="325">
          <cell r="J325"/>
        </row>
        <row r="326">
          <cell r="J326"/>
        </row>
        <row r="327">
          <cell r="J327"/>
        </row>
        <row r="328">
          <cell r="J328"/>
        </row>
        <row r="329">
          <cell r="J329"/>
        </row>
        <row r="330">
          <cell r="J330"/>
        </row>
        <row r="331">
          <cell r="J331"/>
        </row>
        <row r="332">
          <cell r="J332"/>
        </row>
        <row r="333">
          <cell r="J333"/>
        </row>
        <row r="334">
          <cell r="J334"/>
        </row>
        <row r="335">
          <cell r="J335"/>
        </row>
        <row r="336">
          <cell r="J336"/>
        </row>
        <row r="337">
          <cell r="J337"/>
        </row>
        <row r="338">
          <cell r="J338"/>
        </row>
        <row r="339">
          <cell r="J339"/>
        </row>
        <row r="340">
          <cell r="J340"/>
        </row>
        <row r="341">
          <cell r="J341"/>
        </row>
        <row r="342">
          <cell r="J342"/>
        </row>
        <row r="343">
          <cell r="J343"/>
        </row>
        <row r="344">
          <cell r="J344"/>
        </row>
        <row r="345">
          <cell r="J345"/>
        </row>
        <row r="346">
          <cell r="J346"/>
        </row>
        <row r="347">
          <cell r="J347"/>
        </row>
        <row r="348">
          <cell r="J348"/>
        </row>
        <row r="349">
          <cell r="J349"/>
        </row>
        <row r="350">
          <cell r="J350"/>
        </row>
        <row r="351">
          <cell r="J351"/>
        </row>
        <row r="352">
          <cell r="J352"/>
        </row>
        <row r="353">
          <cell r="J353"/>
        </row>
        <row r="354">
          <cell r="J354"/>
        </row>
        <row r="355">
          <cell r="J355"/>
        </row>
        <row r="356">
          <cell r="J356"/>
        </row>
        <row r="357">
          <cell r="J357"/>
        </row>
        <row r="358">
          <cell r="J358"/>
        </row>
        <row r="359">
          <cell r="J359"/>
        </row>
        <row r="360">
          <cell r="J360"/>
        </row>
        <row r="361">
          <cell r="J361"/>
        </row>
        <row r="362">
          <cell r="J362"/>
        </row>
        <row r="363">
          <cell r="J363"/>
        </row>
        <row r="364">
          <cell r="J364"/>
        </row>
        <row r="365">
          <cell r="J365"/>
        </row>
        <row r="366">
          <cell r="J366"/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0"/>
  <sheetViews>
    <sheetView tabSelected="1" view="pageBreakPreview" zoomScaleNormal="100" zoomScaleSheetLayoutView="100" workbookViewId="0">
      <selection activeCell="F17" sqref="F17:G17"/>
    </sheetView>
  </sheetViews>
  <sheetFormatPr defaultRowHeight="15" x14ac:dyDescent="0.25"/>
  <cols>
    <col min="1" max="1" width="12.85546875" customWidth="1"/>
    <col min="2" max="2" width="14.42578125" customWidth="1"/>
    <col min="3" max="3" width="10" customWidth="1"/>
    <col min="4" max="4" width="71.42578125" customWidth="1"/>
    <col min="5" max="5" width="7.28515625" style="1" customWidth="1"/>
    <col min="6" max="6" width="10.5703125" bestFit="1" customWidth="1"/>
    <col min="7" max="7" width="15.85546875" bestFit="1" customWidth="1"/>
    <col min="8" max="8" width="16" bestFit="1" customWidth="1"/>
    <col min="9" max="10" width="16" customWidth="1"/>
    <col min="11" max="11" width="15.85546875" style="15" bestFit="1" customWidth="1"/>
    <col min="12" max="12" width="15.28515625" style="28" bestFit="1" customWidth="1"/>
  </cols>
  <sheetData>
    <row r="1" spans="1:18" ht="23.25" x14ac:dyDescent="0.25">
      <c r="A1" s="95" t="s">
        <v>42</v>
      </c>
      <c r="B1" s="95"/>
      <c r="C1" s="95"/>
      <c r="D1" s="95"/>
      <c r="E1" s="95"/>
      <c r="F1" s="95"/>
      <c r="G1" s="95"/>
      <c r="H1" s="95"/>
      <c r="I1" s="95"/>
      <c r="J1" s="95"/>
      <c r="K1" s="56"/>
    </row>
    <row r="2" spans="1:18" ht="54" customHeight="1" x14ac:dyDescent="0.25">
      <c r="A2" s="96" t="s">
        <v>67</v>
      </c>
      <c r="B2" s="96"/>
      <c r="C2" s="96"/>
      <c r="D2" s="96"/>
      <c r="E2" s="96"/>
      <c r="F2" s="96"/>
      <c r="G2" s="96"/>
      <c r="H2" s="96"/>
      <c r="I2" s="96"/>
      <c r="J2" s="96"/>
      <c r="K2" s="56"/>
    </row>
    <row r="3" spans="1:18" ht="15" customHeight="1" x14ac:dyDescent="0.25">
      <c r="A3" s="91" t="s">
        <v>11</v>
      </c>
      <c r="B3" s="92"/>
      <c r="C3" s="92"/>
      <c r="D3" s="92"/>
      <c r="E3" s="92"/>
      <c r="F3" s="92"/>
      <c r="G3" s="92"/>
      <c r="H3" s="92"/>
      <c r="I3" s="92"/>
      <c r="J3" s="92"/>
    </row>
    <row r="4" spans="1:18" x14ac:dyDescent="0.25">
      <c r="A4" s="40"/>
      <c r="B4" s="41"/>
      <c r="C4" s="42"/>
      <c r="D4" s="41"/>
      <c r="E4" s="42"/>
      <c r="F4" s="41"/>
      <c r="G4" s="2"/>
      <c r="H4" s="2"/>
      <c r="I4" s="2"/>
      <c r="J4" s="2"/>
    </row>
    <row r="5" spans="1:18" x14ac:dyDescent="0.25">
      <c r="A5" s="79" t="s">
        <v>12</v>
      </c>
      <c r="B5" s="80"/>
      <c r="C5" s="43" t="s">
        <v>70</v>
      </c>
      <c r="D5" s="44"/>
      <c r="E5" s="44"/>
      <c r="F5" s="44"/>
      <c r="G5" s="44"/>
      <c r="H5" s="88"/>
      <c r="I5" s="88"/>
      <c r="J5" s="88"/>
    </row>
    <row r="6" spans="1:18" x14ac:dyDescent="0.25">
      <c r="A6" s="45" t="s">
        <v>71</v>
      </c>
      <c r="B6" s="46"/>
      <c r="C6" s="47" t="s">
        <v>72</v>
      </c>
      <c r="D6" s="48"/>
      <c r="E6" s="48"/>
      <c r="F6" s="48"/>
      <c r="G6" s="48"/>
      <c r="H6" s="88"/>
      <c r="I6" s="88"/>
      <c r="J6" s="88"/>
    </row>
    <row r="7" spans="1:18" x14ac:dyDescent="0.25">
      <c r="A7" s="79" t="s">
        <v>13</v>
      </c>
      <c r="B7" s="80"/>
      <c r="C7" s="73" t="s">
        <v>69</v>
      </c>
      <c r="D7" s="74"/>
      <c r="E7" s="74"/>
      <c r="F7" s="74"/>
      <c r="G7" s="74"/>
      <c r="H7" s="74"/>
      <c r="I7" s="58"/>
      <c r="J7" s="58"/>
    </row>
    <row r="8" spans="1:18" x14ac:dyDescent="0.25">
      <c r="A8" s="81" t="s">
        <v>32</v>
      </c>
      <c r="B8" s="80"/>
      <c r="C8" s="77" t="s">
        <v>68</v>
      </c>
      <c r="D8" s="78"/>
      <c r="E8" s="78"/>
      <c r="F8" s="78"/>
      <c r="G8" s="78"/>
      <c r="H8" s="89"/>
      <c r="I8" s="89"/>
      <c r="J8" s="89"/>
    </row>
    <row r="9" spans="1:18" x14ac:dyDescent="0.25">
      <c r="A9" s="81" t="s">
        <v>33</v>
      </c>
      <c r="B9" s="80"/>
      <c r="C9" s="75">
        <v>0.245</v>
      </c>
      <c r="D9" s="75"/>
      <c r="E9" s="75"/>
      <c r="F9" s="75"/>
      <c r="G9" s="75"/>
      <c r="H9" s="90"/>
      <c r="I9" s="90"/>
      <c r="J9" s="90"/>
    </row>
    <row r="10" spans="1:18" x14ac:dyDescent="0.25">
      <c r="A10" s="81" t="s">
        <v>46</v>
      </c>
      <c r="B10" s="80"/>
      <c r="C10" s="76" t="s">
        <v>61</v>
      </c>
      <c r="D10" s="76"/>
      <c r="E10" s="76"/>
      <c r="F10" s="76"/>
      <c r="G10" s="76"/>
      <c r="H10" s="90"/>
      <c r="I10" s="90"/>
      <c r="J10" s="90"/>
    </row>
    <row r="11" spans="1:18" x14ac:dyDescent="0.25">
      <c r="A11" s="45" t="s">
        <v>14</v>
      </c>
      <c r="B11" s="49"/>
      <c r="C11" s="94" t="s">
        <v>62</v>
      </c>
      <c r="D11" s="25"/>
      <c r="E11" s="25"/>
      <c r="F11" s="25"/>
      <c r="G11" s="25"/>
      <c r="H11" s="90"/>
      <c r="I11" s="90"/>
      <c r="J11" s="90"/>
      <c r="K11" s="26"/>
      <c r="L11" s="29"/>
      <c r="M11" s="14"/>
      <c r="N11" s="14"/>
      <c r="O11" s="14"/>
      <c r="P11" s="14"/>
      <c r="Q11" s="14"/>
      <c r="R11" s="14"/>
    </row>
    <row r="12" spans="1:18" x14ac:dyDescent="0.25">
      <c r="A12" s="40"/>
      <c r="B12" s="41"/>
      <c r="C12" s="42"/>
      <c r="D12" s="41"/>
      <c r="E12" s="42"/>
      <c r="F12" s="41"/>
      <c r="G12" s="2"/>
      <c r="H12" s="2"/>
      <c r="I12" s="2"/>
      <c r="J12" s="2"/>
      <c r="K12" s="26"/>
      <c r="L12" s="29"/>
      <c r="M12" s="14"/>
      <c r="N12" s="14"/>
      <c r="O12" s="14"/>
      <c r="P12" s="14"/>
      <c r="Q12" s="14"/>
      <c r="R12" s="14"/>
    </row>
    <row r="13" spans="1:18" ht="15" customHeight="1" x14ac:dyDescent="0.25">
      <c r="A13" s="66" t="s">
        <v>15</v>
      </c>
      <c r="B13" s="66" t="s">
        <v>16</v>
      </c>
      <c r="C13" s="66" t="s">
        <v>17</v>
      </c>
      <c r="D13" s="66" t="s">
        <v>18</v>
      </c>
      <c r="E13" s="69" t="s">
        <v>19</v>
      </c>
      <c r="F13" s="70"/>
      <c r="G13" s="70"/>
      <c r="H13" s="71"/>
      <c r="I13" s="93" t="s">
        <v>82</v>
      </c>
      <c r="J13" s="93"/>
      <c r="K13" s="26"/>
      <c r="L13" s="29"/>
      <c r="M13" s="14"/>
      <c r="N13" s="14"/>
      <c r="O13" s="14"/>
      <c r="P13" s="14"/>
      <c r="Q13" s="14"/>
      <c r="R13" s="14"/>
    </row>
    <row r="14" spans="1:18" ht="15" customHeight="1" x14ac:dyDescent="0.25">
      <c r="A14" s="67"/>
      <c r="B14" s="67"/>
      <c r="C14" s="67"/>
      <c r="D14" s="67"/>
      <c r="E14" s="66" t="s">
        <v>20</v>
      </c>
      <c r="F14" s="66" t="s">
        <v>21</v>
      </c>
      <c r="G14" s="66" t="s">
        <v>22</v>
      </c>
      <c r="H14" s="66" t="s">
        <v>23</v>
      </c>
      <c r="I14" s="93" t="s">
        <v>83</v>
      </c>
      <c r="J14" s="93" t="s">
        <v>23</v>
      </c>
      <c r="K14" s="26"/>
      <c r="L14" s="29"/>
      <c r="M14" s="14"/>
      <c r="N14" s="14"/>
      <c r="O14" s="14"/>
      <c r="P14" s="14"/>
      <c r="Q14" s="14"/>
      <c r="R14" s="14"/>
    </row>
    <row r="15" spans="1:18" ht="9.75" customHeight="1" x14ac:dyDescent="0.25">
      <c r="A15" s="68"/>
      <c r="B15" s="68"/>
      <c r="C15" s="68"/>
      <c r="D15" s="68"/>
      <c r="E15" s="68"/>
      <c r="F15" s="68"/>
      <c r="G15" s="68" t="s">
        <v>25</v>
      </c>
      <c r="H15" s="68"/>
      <c r="I15" s="93"/>
      <c r="J15" s="93"/>
      <c r="K15" s="26"/>
      <c r="L15" s="29"/>
      <c r="M15" s="14"/>
      <c r="N15" s="14"/>
      <c r="O15" s="14"/>
      <c r="P15" s="14"/>
      <c r="Q15" s="14"/>
      <c r="R15" s="14"/>
    </row>
    <row r="16" spans="1:18" x14ac:dyDescent="0.25">
      <c r="A16" s="50">
        <v>1</v>
      </c>
      <c r="B16" s="3"/>
      <c r="C16" s="4"/>
      <c r="D16" s="5" t="s">
        <v>10</v>
      </c>
      <c r="E16" s="4"/>
      <c r="F16" s="4"/>
      <c r="G16" s="6"/>
      <c r="H16" s="53">
        <f>SUBTOTAL(9,H17:H18)</f>
        <v>8496.3170000000009</v>
      </c>
      <c r="I16" s="53"/>
      <c r="J16" s="53">
        <f>SUBTOTAL(9,J17:J18)</f>
        <v>0</v>
      </c>
      <c r="K16" s="26"/>
      <c r="L16" s="29"/>
      <c r="M16" s="14"/>
      <c r="N16" s="14"/>
      <c r="O16" s="14"/>
      <c r="P16" s="14"/>
      <c r="Q16" s="14"/>
      <c r="R16" s="14"/>
    </row>
    <row r="17" spans="1:18" x14ac:dyDescent="0.25">
      <c r="A17" s="7" t="s">
        <v>26</v>
      </c>
      <c r="B17" s="7" t="s">
        <v>41</v>
      </c>
      <c r="C17" s="7" t="s">
        <v>40</v>
      </c>
      <c r="D17" s="8" t="s">
        <v>4</v>
      </c>
      <c r="E17" s="7" t="s">
        <v>52</v>
      </c>
      <c r="F17" s="9">
        <v>2.5</v>
      </c>
      <c r="G17" s="10">
        <v>695.87</v>
      </c>
      <c r="H17" s="54">
        <f>ROUND(F17,2)*ROUND(G17,2)</f>
        <v>1739.675</v>
      </c>
      <c r="I17" s="97"/>
      <c r="J17" s="54">
        <f>ROUND(I17*F17,2)</f>
        <v>0</v>
      </c>
      <c r="K17" s="57"/>
      <c r="L17" s="29"/>
      <c r="M17" s="14"/>
      <c r="N17" s="14"/>
      <c r="O17" s="14"/>
      <c r="P17" s="14"/>
      <c r="Q17" s="14"/>
      <c r="R17" s="14"/>
    </row>
    <row r="18" spans="1:18" s="16" customFormat="1" ht="25.5" x14ac:dyDescent="0.25">
      <c r="A18" s="31" t="s">
        <v>51</v>
      </c>
      <c r="B18" s="31" t="s">
        <v>24</v>
      </c>
      <c r="C18" s="31">
        <v>93208</v>
      </c>
      <c r="D18" s="32" t="s">
        <v>3</v>
      </c>
      <c r="E18" s="31" t="s">
        <v>2</v>
      </c>
      <c r="F18" s="33">
        <v>5.4</v>
      </c>
      <c r="G18" s="20">
        <v>1251.23</v>
      </c>
      <c r="H18" s="55">
        <f>ROUND(F18,2)*ROUND(G18,2)</f>
        <v>6756.6420000000007</v>
      </c>
      <c r="I18" s="98"/>
      <c r="J18" s="54">
        <f>ROUND(I18*F18,2)</f>
        <v>0</v>
      </c>
      <c r="K18" s="59"/>
      <c r="L18" s="34"/>
      <c r="M18" s="21"/>
      <c r="N18" s="21"/>
      <c r="O18" s="21"/>
      <c r="P18" s="21"/>
      <c r="Q18" s="21"/>
      <c r="R18" s="21"/>
    </row>
    <row r="19" spans="1:18" s="16" customFormat="1" x14ac:dyDescent="0.25">
      <c r="A19" s="60">
        <v>2</v>
      </c>
      <c r="B19" s="61"/>
      <c r="C19" s="62"/>
      <c r="D19" s="63" t="s">
        <v>43</v>
      </c>
      <c r="E19" s="62"/>
      <c r="F19" s="62"/>
      <c r="G19" s="64"/>
      <c r="H19" s="53">
        <f>SUBTOTAL(9,H20)</f>
        <v>221660.19999999998</v>
      </c>
      <c r="I19" s="53"/>
      <c r="J19" s="53">
        <f>SUBTOTAL(9,J20)</f>
        <v>0</v>
      </c>
      <c r="K19" s="59"/>
      <c r="L19" s="34"/>
      <c r="M19" s="21"/>
      <c r="N19" s="21"/>
      <c r="O19" s="21"/>
      <c r="P19" s="21"/>
      <c r="Q19" s="21"/>
      <c r="R19" s="21"/>
    </row>
    <row r="20" spans="1:18" s="16" customFormat="1" ht="25.5" x14ac:dyDescent="0.25">
      <c r="A20" s="31" t="s">
        <v>27</v>
      </c>
      <c r="B20" s="31" t="s">
        <v>45</v>
      </c>
      <c r="C20" s="31">
        <v>1</v>
      </c>
      <c r="D20" s="32" t="s">
        <v>73</v>
      </c>
      <c r="E20" s="31" t="s">
        <v>44</v>
      </c>
      <c r="F20" s="33">
        <v>92</v>
      </c>
      <c r="G20" s="20">
        <v>2409.35</v>
      </c>
      <c r="H20" s="55">
        <f>ROUND(F20,2)*ROUND(G20,2)</f>
        <v>221660.19999999998</v>
      </c>
      <c r="I20" s="98"/>
      <c r="J20" s="55">
        <f>ROUND(I20*F20,2)</f>
        <v>0</v>
      </c>
      <c r="K20" s="59"/>
      <c r="L20" s="34"/>
      <c r="M20" s="23"/>
      <c r="N20" s="21"/>
      <c r="O20" s="21"/>
      <c r="P20" s="21"/>
      <c r="Q20" s="21"/>
      <c r="R20" s="21"/>
    </row>
    <row r="21" spans="1:18" s="16" customFormat="1" x14ac:dyDescent="0.25">
      <c r="A21" s="60">
        <v>3</v>
      </c>
      <c r="B21" s="61"/>
      <c r="C21" s="62"/>
      <c r="D21" s="63" t="s">
        <v>34</v>
      </c>
      <c r="E21" s="62"/>
      <c r="F21" s="62"/>
      <c r="G21" s="64"/>
      <c r="H21" s="53">
        <f>SUBTOTAL(9,H22:H29)</f>
        <v>179668.41999999998</v>
      </c>
      <c r="I21" s="53"/>
      <c r="J21" s="53">
        <f>SUBTOTAL(9,J22:J29)</f>
        <v>0</v>
      </c>
      <c r="K21" s="59"/>
      <c r="L21" s="34"/>
      <c r="M21" s="23"/>
      <c r="N21" s="21"/>
      <c r="O21" s="21"/>
      <c r="P21" s="21"/>
      <c r="Q21" s="21"/>
      <c r="R21" s="21"/>
    </row>
    <row r="22" spans="1:18" s="16" customFormat="1" x14ac:dyDescent="0.25">
      <c r="A22" s="31" t="s">
        <v>28</v>
      </c>
      <c r="B22" s="31" t="s">
        <v>24</v>
      </c>
      <c r="C22" s="31">
        <v>98524</v>
      </c>
      <c r="D22" s="32" t="s">
        <v>9</v>
      </c>
      <c r="E22" s="31" t="s">
        <v>2</v>
      </c>
      <c r="F22" s="33">
        <v>276</v>
      </c>
      <c r="G22" s="20">
        <v>3.71</v>
      </c>
      <c r="H22" s="55">
        <f t="shared" ref="H22:H28" si="0">ROUND(F22,2)*ROUND(G22,2)</f>
        <v>1023.96</v>
      </c>
      <c r="I22" s="98"/>
      <c r="J22" s="55">
        <f t="shared" ref="J22:J29" si="1">ROUND(I22*F22,2)</f>
        <v>0</v>
      </c>
      <c r="K22" s="59"/>
      <c r="L22" s="34"/>
      <c r="M22" s="23"/>
      <c r="N22" s="21"/>
      <c r="O22" s="21"/>
      <c r="P22" s="21"/>
      <c r="Q22" s="21"/>
      <c r="R22" s="21"/>
    </row>
    <row r="23" spans="1:18" s="16" customFormat="1" ht="38.25" x14ac:dyDescent="0.25">
      <c r="A23" s="31" t="s">
        <v>29</v>
      </c>
      <c r="B23" s="31" t="s">
        <v>24</v>
      </c>
      <c r="C23" s="31">
        <v>96525</v>
      </c>
      <c r="D23" s="32" t="s">
        <v>59</v>
      </c>
      <c r="E23" s="31" t="s">
        <v>5</v>
      </c>
      <c r="F23" s="33">
        <v>434.23999999999995</v>
      </c>
      <c r="G23" s="20">
        <v>53.06</v>
      </c>
      <c r="H23" s="55">
        <f>ROUND(47.2*G23,2)+ROUND(47.2*G23,2)+ROUND(42.48*G23,2)+ROUND(42.48*G23,2)+ROUND(42.48*G23,2)+ROUND(42.48*G23,2)+ROUND(42.48*G23,2)+ROUND(42.48*G23,2)+ROUND(42.48*G23,2)+ROUND(42.48*G23,2)</f>
        <v>23040.78</v>
      </c>
      <c r="I23" s="98"/>
      <c r="J23" s="55">
        <f t="shared" si="1"/>
        <v>0</v>
      </c>
      <c r="K23" s="59"/>
      <c r="L23" s="34"/>
      <c r="M23" s="23"/>
      <c r="N23" s="21"/>
      <c r="O23" s="21"/>
      <c r="P23" s="21"/>
      <c r="Q23" s="21"/>
      <c r="R23" s="21"/>
    </row>
    <row r="24" spans="1:18" s="16" customFormat="1" ht="38.25" x14ac:dyDescent="0.25">
      <c r="A24" s="31" t="s">
        <v>36</v>
      </c>
      <c r="B24" s="31" t="s">
        <v>24</v>
      </c>
      <c r="C24" s="31">
        <v>96534</v>
      </c>
      <c r="D24" s="32" t="s">
        <v>6</v>
      </c>
      <c r="E24" s="31" t="s">
        <v>2</v>
      </c>
      <c r="F24" s="33">
        <v>45.08</v>
      </c>
      <c r="G24" s="20">
        <v>124.01</v>
      </c>
      <c r="H24" s="55">
        <f>ROUND(4.9*G24,2)+ROUND(4.9*G24,2)+ROUND(4.41*G24,2)+ROUND(4.41*G24,2)+ROUND(4.41*G24,2)+ROUND(4.41*G24,2)+ROUND(4.41*G24,2)+ROUND(4.41*G24,2)+ROUND(4.41*G24,2)+ROUND(4.41*G24,2)</f>
        <v>5590.34</v>
      </c>
      <c r="I24" s="98"/>
      <c r="J24" s="55">
        <f t="shared" si="1"/>
        <v>0</v>
      </c>
      <c r="K24" s="59"/>
      <c r="L24" s="34"/>
      <c r="M24" s="23"/>
      <c r="N24" s="21"/>
      <c r="O24" s="21"/>
      <c r="P24" s="21"/>
      <c r="Q24" s="21"/>
      <c r="R24" s="21"/>
    </row>
    <row r="25" spans="1:18" s="16" customFormat="1" ht="25.5" x14ac:dyDescent="0.25">
      <c r="A25" s="31" t="s">
        <v>37</v>
      </c>
      <c r="B25" s="31" t="s">
        <v>24</v>
      </c>
      <c r="C25" s="31">
        <v>92768</v>
      </c>
      <c r="D25" s="32" t="s">
        <v>66</v>
      </c>
      <c r="E25" s="31" t="s">
        <v>1</v>
      </c>
      <c r="F25" s="33">
        <v>532.67999999999995</v>
      </c>
      <c r="G25" s="20">
        <v>21.8</v>
      </c>
      <c r="H25" s="55">
        <f>ROUND(57.9*G25,2)+ROUND(57.9*G25,2)+ROUND(52.11*G25,2)+ROUND(52.11*G25,2)+ROUND(52.11*G25,2)+ROUND(52.11*G25,2)+ROUND(52.11*G25,2)+ROUND(52.11*G25,2)+ROUND(52.11*G25,2)+ROUND(52.11*G25,2)</f>
        <v>11612.44</v>
      </c>
      <c r="I25" s="98"/>
      <c r="J25" s="55">
        <f t="shared" si="1"/>
        <v>0</v>
      </c>
      <c r="K25" s="59"/>
      <c r="L25" s="34"/>
      <c r="M25" s="23"/>
      <c r="N25" s="21"/>
      <c r="O25" s="21"/>
      <c r="P25" s="21"/>
      <c r="Q25" s="21"/>
      <c r="R25" s="21"/>
    </row>
    <row r="26" spans="1:18" s="16" customFormat="1" ht="25.5" x14ac:dyDescent="0.25">
      <c r="A26" s="31" t="s">
        <v>38</v>
      </c>
      <c r="B26" s="31" t="s">
        <v>24</v>
      </c>
      <c r="C26" s="31">
        <v>94975</v>
      </c>
      <c r="D26" s="32" t="s">
        <v>57</v>
      </c>
      <c r="E26" s="31" t="s">
        <v>5</v>
      </c>
      <c r="F26" s="33">
        <v>17.48</v>
      </c>
      <c r="G26" s="20">
        <v>545.05999999999995</v>
      </c>
      <c r="H26" s="55">
        <f>ROUND(1.9*G26,2)+ROUND(1.9*G26,2)+ROUND(1.71*G26,2)+ROUND(1.71*G26,2)+ROUND(1.71*G26,2)+ROUND(1.71*G26,2)+ROUND(1.71*G26,2)+ROUND(1.71*G26,2)+ROUND(1.71*G26,2)+ROUND(1.71*G26,2)</f>
        <v>9527.619999999999</v>
      </c>
      <c r="I26" s="98"/>
      <c r="J26" s="55">
        <f t="shared" si="1"/>
        <v>0</v>
      </c>
      <c r="K26" s="59"/>
      <c r="L26" s="34"/>
      <c r="M26" s="23"/>
      <c r="N26" s="21"/>
      <c r="O26" s="21"/>
      <c r="P26" s="21"/>
      <c r="Q26" s="21"/>
      <c r="R26" s="21"/>
    </row>
    <row r="27" spans="1:18" s="16" customFormat="1" ht="63.75" x14ac:dyDescent="0.25">
      <c r="A27" s="31" t="s">
        <v>74</v>
      </c>
      <c r="B27" s="31" t="s">
        <v>41</v>
      </c>
      <c r="C27" s="31" t="s">
        <v>47</v>
      </c>
      <c r="D27" s="65" t="s">
        <v>49</v>
      </c>
      <c r="E27" s="31" t="s">
        <v>0</v>
      </c>
      <c r="F27" s="33">
        <v>92</v>
      </c>
      <c r="G27" s="20">
        <v>885.81</v>
      </c>
      <c r="H27" s="55">
        <f t="shared" si="0"/>
        <v>81494.51999999999</v>
      </c>
      <c r="I27" s="98"/>
      <c r="J27" s="55">
        <f t="shared" si="1"/>
        <v>0</v>
      </c>
      <c r="K27" s="59"/>
      <c r="L27" s="34"/>
      <c r="M27" s="23"/>
      <c r="N27" s="21"/>
      <c r="O27" s="21"/>
      <c r="P27" s="21"/>
      <c r="Q27" s="21"/>
      <c r="R27" s="21"/>
    </row>
    <row r="28" spans="1:18" s="16" customFormat="1" ht="63.75" x14ac:dyDescent="0.25">
      <c r="A28" s="31" t="s">
        <v>75</v>
      </c>
      <c r="B28" s="31" t="s">
        <v>41</v>
      </c>
      <c r="C28" s="31" t="s">
        <v>50</v>
      </c>
      <c r="D28" s="32" t="s">
        <v>48</v>
      </c>
      <c r="E28" s="31" t="s">
        <v>0</v>
      </c>
      <c r="F28" s="33">
        <v>92</v>
      </c>
      <c r="G28" s="20">
        <v>309.16000000000003</v>
      </c>
      <c r="H28" s="55">
        <f t="shared" si="0"/>
        <v>28442.720000000001</v>
      </c>
      <c r="I28" s="98"/>
      <c r="J28" s="55">
        <f t="shared" si="1"/>
        <v>0</v>
      </c>
      <c r="K28" s="59"/>
      <c r="L28" s="34"/>
      <c r="M28" s="23"/>
      <c r="N28" s="21"/>
      <c r="O28" s="21"/>
      <c r="P28" s="21"/>
      <c r="Q28" s="21"/>
      <c r="R28" s="21"/>
    </row>
    <row r="29" spans="1:18" s="16" customFormat="1" x14ac:dyDescent="0.25">
      <c r="A29" s="31" t="s">
        <v>76</v>
      </c>
      <c r="B29" s="31" t="s">
        <v>24</v>
      </c>
      <c r="C29" s="31">
        <v>96995</v>
      </c>
      <c r="D29" s="32" t="s">
        <v>8</v>
      </c>
      <c r="E29" s="31" t="s">
        <v>5</v>
      </c>
      <c r="F29" s="33">
        <v>322.91999999999996</v>
      </c>
      <c r="G29" s="20">
        <v>58.64</v>
      </c>
      <c r="H29" s="55">
        <f>ROUND(35.1*G29,2)+ROUND(35.1*G29,2)+ROUND(31.59*G29,2)+ROUND(31.59*G29,2)+ROUND(31.59*G29,2)+ROUND(31.59*G29,2)+ROUND(31.59*G29,2)+ROUND(31.59*G29,2)+ROUND(31.59*G29,2)+ROUND(31.59*G29,2)</f>
        <v>18936.04</v>
      </c>
      <c r="I29" s="98"/>
      <c r="J29" s="55">
        <f t="shared" si="1"/>
        <v>0</v>
      </c>
      <c r="K29" s="59"/>
      <c r="L29" s="34"/>
      <c r="M29" s="23"/>
      <c r="N29" s="21"/>
      <c r="O29" s="21"/>
      <c r="P29" s="21"/>
      <c r="Q29" s="21"/>
      <c r="R29" s="21"/>
    </row>
    <row r="30" spans="1:18" s="16" customFormat="1" x14ac:dyDescent="0.25">
      <c r="A30" s="35">
        <v>4</v>
      </c>
      <c r="B30" s="35"/>
      <c r="C30" s="35"/>
      <c r="D30" s="36" t="s">
        <v>35</v>
      </c>
      <c r="E30" s="35"/>
      <c r="F30" s="35"/>
      <c r="G30" s="37"/>
      <c r="H30" s="53">
        <f>SUBTOTAL(9,H31:H35)</f>
        <v>69126.28</v>
      </c>
      <c r="I30" s="53"/>
      <c r="J30" s="53">
        <f>SUBTOTAL(9,J31:J35)</f>
        <v>0</v>
      </c>
      <c r="K30" s="59"/>
      <c r="L30" s="34"/>
      <c r="M30" s="23"/>
      <c r="N30" s="21"/>
      <c r="O30" s="21"/>
      <c r="P30" s="21"/>
      <c r="Q30" s="21"/>
      <c r="R30" s="21"/>
    </row>
    <row r="31" spans="1:18" s="16" customFormat="1" ht="25.5" x14ac:dyDescent="0.25">
      <c r="A31" s="38" t="s">
        <v>30</v>
      </c>
      <c r="B31" s="38" t="s">
        <v>24</v>
      </c>
      <c r="C31" s="31">
        <v>96522</v>
      </c>
      <c r="D31" s="32" t="s">
        <v>58</v>
      </c>
      <c r="E31" s="31" t="s">
        <v>5</v>
      </c>
      <c r="F31" s="33">
        <v>186.76</v>
      </c>
      <c r="G31" s="20">
        <v>177.72</v>
      </c>
      <c r="H31" s="55">
        <f>ROUND(20.3*G31,2)+ROUND(20.3*G31,2)+ROUND(18.27*G31,2)+ROUND(18.27*G31,2)+ROUND(18.27*G31,2)+ROUND(18.27*G31,2)+ROUND(18.27*G31,2)+ROUND(18.27*G31,2)+ROUND(18.27*G31,2)+ROUND(18.27*G31,2)</f>
        <v>33190.959999999992</v>
      </c>
      <c r="I31" s="98"/>
      <c r="J31" s="55">
        <f t="shared" ref="J31:J35" si="2">ROUND(I31*F31,2)</f>
        <v>0</v>
      </c>
      <c r="K31" s="59"/>
      <c r="L31" s="34"/>
      <c r="M31" s="23"/>
      <c r="N31" s="21"/>
      <c r="O31" s="21"/>
      <c r="P31" s="21"/>
      <c r="Q31" s="21"/>
      <c r="R31" s="21"/>
    </row>
    <row r="32" spans="1:18" s="16" customFormat="1" x14ac:dyDescent="0.25">
      <c r="A32" s="38" t="s">
        <v>77</v>
      </c>
      <c r="B32" s="38" t="s">
        <v>41</v>
      </c>
      <c r="C32" s="38" t="s">
        <v>53</v>
      </c>
      <c r="D32" s="32" t="s">
        <v>7</v>
      </c>
      <c r="E32" s="31" t="s">
        <v>55</v>
      </c>
      <c r="F32" s="33">
        <v>4.6000000000000005</v>
      </c>
      <c r="G32" s="20">
        <v>289.74</v>
      </c>
      <c r="H32" s="55">
        <f>ROUND(0.5*G32,2)+ROUND(0.5*G32,2)+ROUND(0.45*G32,2)+ROUND(0.45*G32,2)+ROUND(0.45*G32,2)+ROUND(0.45*G32,2)+ROUND(0.45*G32,2)+ROUND(0.45*G32,2)+ROUND(0.45*G32,2)+ROUND(0.45*G32,2)</f>
        <v>1332.7800000000002</v>
      </c>
      <c r="I32" s="98"/>
      <c r="J32" s="55">
        <f t="shared" si="2"/>
        <v>0</v>
      </c>
      <c r="K32" s="59"/>
      <c r="L32" s="34"/>
      <c r="M32" s="23"/>
      <c r="N32" s="21"/>
      <c r="O32" s="21"/>
      <c r="P32" s="21"/>
      <c r="Q32" s="21"/>
      <c r="R32" s="21"/>
    </row>
    <row r="33" spans="1:18" s="16" customFormat="1" ht="38.25" x14ac:dyDescent="0.25">
      <c r="A33" s="38" t="s">
        <v>78</v>
      </c>
      <c r="B33" s="31" t="s">
        <v>24</v>
      </c>
      <c r="C33" s="31">
        <v>103322</v>
      </c>
      <c r="D33" s="32" t="s">
        <v>60</v>
      </c>
      <c r="E33" s="31" t="s">
        <v>2</v>
      </c>
      <c r="F33" s="33">
        <v>378.12</v>
      </c>
      <c r="G33" s="20">
        <v>61.71</v>
      </c>
      <c r="H33" s="55">
        <f>ROUND(41.1*G33,2)+ROUND(41.1*G33,2)+ROUND(36.99*G33,2)+ROUND(36.99*G33,2)+ROUND(36.99*G33,2)+ROUND(36.99*G33,2)+ROUND(36.99*G33,2)+ROUND(36.99*G33,2)+ROUND(36.99*G33,2)+ROUND(36.99*G33,2)</f>
        <v>23333.760000000006</v>
      </c>
      <c r="I33" s="98"/>
      <c r="J33" s="55">
        <f t="shared" si="2"/>
        <v>0</v>
      </c>
      <c r="K33" s="59"/>
      <c r="L33" s="34"/>
      <c r="M33" s="23"/>
      <c r="N33" s="21"/>
      <c r="O33" s="21"/>
      <c r="P33" s="21"/>
      <c r="Q33" s="21"/>
      <c r="R33" s="21"/>
    </row>
    <row r="34" spans="1:18" s="16" customFormat="1" x14ac:dyDescent="0.25">
      <c r="A34" s="51" t="s">
        <v>79</v>
      </c>
      <c r="B34" s="17" t="s">
        <v>41</v>
      </c>
      <c r="C34" s="17" t="s">
        <v>54</v>
      </c>
      <c r="D34" s="18" t="s">
        <v>63</v>
      </c>
      <c r="E34" s="17" t="s">
        <v>56</v>
      </c>
      <c r="F34" s="19">
        <v>92</v>
      </c>
      <c r="G34" s="20">
        <v>50.36</v>
      </c>
      <c r="H34" s="55">
        <f t="shared" ref="H34" si="3">ROUND(F34,2)*ROUND(G34,2)</f>
        <v>4633.12</v>
      </c>
      <c r="I34" s="98"/>
      <c r="J34" s="55">
        <f t="shared" si="2"/>
        <v>0</v>
      </c>
      <c r="K34" s="57"/>
      <c r="L34" s="29"/>
      <c r="M34" s="23"/>
      <c r="N34" s="14"/>
      <c r="O34" s="21"/>
      <c r="P34" s="21"/>
      <c r="Q34" s="21"/>
      <c r="R34" s="21"/>
    </row>
    <row r="35" spans="1:18" s="16" customFormat="1" x14ac:dyDescent="0.25">
      <c r="A35" s="38" t="s">
        <v>80</v>
      </c>
      <c r="B35" s="31" t="s">
        <v>24</v>
      </c>
      <c r="C35" s="31">
        <v>96995</v>
      </c>
      <c r="D35" s="32" t="s">
        <v>8</v>
      </c>
      <c r="E35" s="31" t="s">
        <v>5</v>
      </c>
      <c r="F35" s="33">
        <v>113.16</v>
      </c>
      <c r="G35" s="20">
        <v>58.64</v>
      </c>
      <c r="H35" s="55">
        <f>ROUND(12.3*G35,2)+ROUND(12.3*G35,2)+ROUND(11.07*G35,2)+ROUND(11.07*G35,2)+ROUND(11.07*G35,2)+ROUND(11.07*G35,2)+ROUND(11.07*G35,2)+ROUND(11.07*G35,2)+ROUND(11.07*G35,2)+ROUND(11.07*G35,2)</f>
        <v>6635.6600000000008</v>
      </c>
      <c r="I35" s="98"/>
      <c r="J35" s="55">
        <f t="shared" si="2"/>
        <v>0</v>
      </c>
      <c r="K35" s="57"/>
      <c r="L35" s="34"/>
      <c r="M35" s="23"/>
      <c r="N35" s="21"/>
      <c r="O35" s="21"/>
      <c r="P35" s="21"/>
      <c r="Q35" s="21"/>
      <c r="R35" s="21"/>
    </row>
    <row r="36" spans="1:18" x14ac:dyDescent="0.25">
      <c r="A36" s="12">
        <v>5</v>
      </c>
      <c r="B36" s="12"/>
      <c r="C36" s="12"/>
      <c r="D36" s="11" t="s">
        <v>39</v>
      </c>
      <c r="E36" s="12"/>
      <c r="F36" s="12"/>
      <c r="G36" s="13"/>
      <c r="H36" s="53">
        <f>SUBTOTAL(9,H37)</f>
        <v>8523.8000000000011</v>
      </c>
      <c r="I36" s="53"/>
      <c r="J36" s="53">
        <f>SUBTOTAL(9,J37)</f>
        <v>0</v>
      </c>
      <c r="K36" s="57"/>
      <c r="L36" s="29"/>
      <c r="M36" s="22"/>
      <c r="N36" s="14"/>
      <c r="O36" s="24"/>
      <c r="P36" s="14"/>
      <c r="Q36" s="14"/>
      <c r="R36" s="14"/>
    </row>
    <row r="37" spans="1:18" x14ac:dyDescent="0.25">
      <c r="A37" s="52" t="s">
        <v>81</v>
      </c>
      <c r="B37" s="7" t="s">
        <v>41</v>
      </c>
      <c r="C37" s="7" t="s">
        <v>65</v>
      </c>
      <c r="D37" s="8" t="s">
        <v>39</v>
      </c>
      <c r="E37" s="7" t="s">
        <v>0</v>
      </c>
      <c r="F37" s="9">
        <v>92</v>
      </c>
      <c r="G37" s="10">
        <v>92.65</v>
      </c>
      <c r="H37" s="54">
        <f>ROUND(F37,2)*ROUND(G37,2)</f>
        <v>8523.8000000000011</v>
      </c>
      <c r="I37" s="97"/>
      <c r="J37" s="54">
        <f>ROUND(I37*F37,2)</f>
        <v>0</v>
      </c>
      <c r="K37" s="57"/>
      <c r="L37" s="29"/>
      <c r="M37" s="22"/>
      <c r="N37" s="14"/>
      <c r="O37" s="14"/>
      <c r="P37" s="14"/>
      <c r="Q37" s="14"/>
      <c r="R37" s="14"/>
    </row>
    <row r="38" spans="1:18" x14ac:dyDescent="0.25">
      <c r="A38" s="82" t="s">
        <v>31</v>
      </c>
      <c r="B38" s="83"/>
      <c r="C38" s="83"/>
      <c r="D38" s="84"/>
      <c r="E38" s="85"/>
      <c r="F38" s="86"/>
      <c r="G38" s="87"/>
      <c r="H38" s="53">
        <f>SUBTOTAL(9,H16:H37)</f>
        <v>487475.01699999988</v>
      </c>
      <c r="I38" s="53"/>
      <c r="J38" s="53">
        <f>SUBTOTAL(9,J16:J37)</f>
        <v>0</v>
      </c>
      <c r="K38" s="27"/>
      <c r="L38" s="30"/>
      <c r="M38" s="14"/>
      <c r="N38" s="14"/>
      <c r="O38" s="14"/>
      <c r="P38" s="14"/>
      <c r="Q38" s="14"/>
      <c r="R38" s="14"/>
    </row>
    <row r="39" spans="1:18" ht="84" customHeight="1" x14ac:dyDescent="0.25">
      <c r="A39" s="72" t="s">
        <v>64</v>
      </c>
      <c r="B39" s="72"/>
      <c r="C39" s="72"/>
      <c r="D39" s="72"/>
      <c r="E39" s="72"/>
      <c r="F39" s="72"/>
      <c r="G39" s="72"/>
      <c r="H39" s="72"/>
      <c r="I39" s="72"/>
      <c r="J39" s="72"/>
      <c r="K39" s="56"/>
    </row>
    <row r="40" spans="1:18" x14ac:dyDescent="0.25">
      <c r="D40" s="39"/>
    </row>
  </sheetData>
  <sheetProtection algorithmName="SHA-512" hashValue="5UIX02NyMNPaMnZUwORTlmTO1TwUEHzpPkBWXz3a7xIror5J7s/wK0FReHhS9mP6fzrq+2qzAdEYY1K3RvNP+g==" saltValue="i3mLFDsWjbF13ICMegmB2Q==" spinCount="100000" sheet="1" objects="1" scenarios="1"/>
  <mergeCells count="27">
    <mergeCell ref="I14:I15"/>
    <mergeCell ref="J14:J15"/>
    <mergeCell ref="A39:J39"/>
    <mergeCell ref="A1:J1"/>
    <mergeCell ref="A2:J2"/>
    <mergeCell ref="C7:H7"/>
    <mergeCell ref="C9:G9"/>
    <mergeCell ref="C10:G10"/>
    <mergeCell ref="C8:G8"/>
    <mergeCell ref="A5:B5"/>
    <mergeCell ref="A10:B10"/>
    <mergeCell ref="A7:B7"/>
    <mergeCell ref="A8:B8"/>
    <mergeCell ref="A9:B9"/>
    <mergeCell ref="A38:D38"/>
    <mergeCell ref="E38:G38"/>
    <mergeCell ref="A13:A15"/>
    <mergeCell ref="A3:J3"/>
    <mergeCell ref="I13:J13"/>
    <mergeCell ref="B13:B15"/>
    <mergeCell ref="C13:C15"/>
    <mergeCell ref="D13:D15"/>
    <mergeCell ref="E13:H13"/>
    <mergeCell ref="E14:E15"/>
    <mergeCell ref="F14:F15"/>
    <mergeCell ref="H14:H15"/>
    <mergeCell ref="G14:G15"/>
  </mergeCells>
  <phoneticPr fontId="26" type="noConversion"/>
  <pageMargins left="0.511811024" right="0.511811024" top="0.78740157499999996" bottom="0.78740157499999996" header="0.31496062000000002" footer="0.31496062000000002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SERVIÇO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User</cp:lastModifiedBy>
  <cp:lastPrinted>2022-10-04T15:53:57Z</cp:lastPrinted>
  <dcterms:created xsi:type="dcterms:W3CDTF">2019-09-19T17:21:08Z</dcterms:created>
  <dcterms:modified xsi:type="dcterms:W3CDTF">2022-11-16T16:24:20Z</dcterms:modified>
</cp:coreProperties>
</file>