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2 EXECUÇÃO DE OBRAS\#CONTRATO 1036253-33 - PAV. AUGUSTO COCO, PARAISO\#REPROGRAMAÇÃO\#LICITAÇÃO\"/>
    </mc:Choice>
  </mc:AlternateContent>
  <bookViews>
    <workbookView xWindow="0" yWindow="0" windowWidth="24000" windowHeight="9735"/>
  </bookViews>
  <sheets>
    <sheet name="REP." sheetId="14" r:id="rId1"/>
  </sheets>
  <definedNames>
    <definedName name="_xlnm.Print_Area" localSheetId="0">REP.!$A$1:$M$81</definedName>
    <definedName name="MDCN04">#REF!</definedName>
    <definedName name="MDCN05">#REF!</definedName>
    <definedName name="MDCN06">#REF!</definedName>
    <definedName name="memoria03">#REF!</definedName>
    <definedName name="MEMORIA04">#REF!</definedName>
    <definedName name="orça05">#REF!</definedName>
    <definedName name="orça06">#REF!</definedName>
    <definedName name="un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76" i="14" l="1"/>
  <c r="M75" i="14"/>
  <c r="M74" i="14"/>
  <c r="M39" i="14"/>
  <c r="M32" i="14"/>
  <c r="M31" i="14"/>
  <c r="D78" i="14" l="1"/>
  <c r="M47" i="14"/>
  <c r="M58" i="14"/>
  <c r="M61" i="14"/>
  <c r="M66" i="14"/>
  <c r="M72" i="14"/>
  <c r="M70" i="14"/>
  <c r="M69" i="14"/>
  <c r="M68" i="14"/>
  <c r="M65" i="14"/>
  <c r="M64" i="14"/>
  <c r="M63" i="14"/>
  <c r="M60" i="14"/>
  <c r="M57" i="14"/>
  <c r="M56" i="14"/>
  <c r="M55" i="14"/>
  <c r="M52" i="14"/>
  <c r="M51" i="14"/>
  <c r="M50" i="14"/>
  <c r="M49" i="14"/>
  <c r="M46" i="14"/>
  <c r="M44" i="14"/>
  <c r="M43" i="14"/>
  <c r="M40" i="14"/>
  <c r="M33" i="14"/>
  <c r="M34" i="14"/>
  <c r="K76" i="14"/>
  <c r="K75" i="14"/>
  <c r="K72" i="14"/>
  <c r="K66" i="14"/>
  <c r="K61" i="14"/>
  <c r="K58" i="14"/>
  <c r="K47" i="14"/>
  <c r="K74" i="14"/>
  <c r="K70" i="14"/>
  <c r="K69" i="14"/>
  <c r="K68" i="14"/>
  <c r="K65" i="14"/>
  <c r="K64" i="14"/>
  <c r="K63" i="14"/>
  <c r="K60" i="14"/>
  <c r="K57" i="14"/>
  <c r="K56" i="14"/>
  <c r="K55" i="14"/>
  <c r="K52" i="14"/>
  <c r="K51" i="14"/>
  <c r="K50" i="14"/>
  <c r="K49" i="14"/>
  <c r="K46" i="14"/>
  <c r="K44" i="14"/>
  <c r="K43" i="14"/>
  <c r="K40" i="14"/>
  <c r="K39" i="14"/>
  <c r="K32" i="14"/>
  <c r="K33" i="14"/>
  <c r="K34" i="14"/>
  <c r="K31" i="14"/>
</calcChain>
</file>

<file path=xl/sharedStrings.xml><?xml version="1.0" encoding="utf-8"?>
<sst xmlns="http://schemas.openxmlformats.org/spreadsheetml/2006/main" count="208" uniqueCount="141">
  <si>
    <t>Programa</t>
  </si>
  <si>
    <t>Modalidade</t>
  </si>
  <si>
    <t>Empreendimento</t>
  </si>
  <si>
    <t>CONTRATO DE REPASSE</t>
  </si>
  <si>
    <t>Agente Financeiro</t>
  </si>
  <si>
    <t>Contratado</t>
  </si>
  <si>
    <t>CEF</t>
  </si>
  <si>
    <t>Prefeitura Municipal de Conceição do Castelo</t>
  </si>
  <si>
    <t>Agente Executor</t>
  </si>
  <si>
    <t>Empresa Contratada</t>
  </si>
  <si>
    <t>Início da obra</t>
  </si>
  <si>
    <t>Localização</t>
  </si>
  <si>
    <t>Objetivo</t>
  </si>
  <si>
    <t>N.º do CTEF</t>
  </si>
  <si>
    <t>Data do CTEF</t>
  </si>
  <si>
    <t>Valor do CTEF</t>
  </si>
  <si>
    <t>ITEM</t>
  </si>
  <si>
    <t>DESCRIÇÃO ORÇAMENTÁRIA</t>
  </si>
  <si>
    <t>UN</t>
  </si>
  <si>
    <t>P. Unit.</t>
  </si>
  <si>
    <t>Qtde</t>
  </si>
  <si>
    <t>P. Total</t>
  </si>
  <si>
    <t>1.</t>
  </si>
  <si>
    <t>SUBTOTAL</t>
  </si>
  <si>
    <t>2.</t>
  </si>
  <si>
    <t>2.1</t>
  </si>
  <si>
    <t>2.2</t>
  </si>
  <si>
    <t>3.</t>
  </si>
  <si>
    <t>4.</t>
  </si>
  <si>
    <t>M2</t>
  </si>
  <si>
    <t>01.01</t>
  </si>
  <si>
    <t>01.02</t>
  </si>
  <si>
    <t>01.03</t>
  </si>
  <si>
    <t>M</t>
  </si>
  <si>
    <t>M3</t>
  </si>
  <si>
    <t>ASSENTAMENTO DE GUIA (MEIO-FIO) EM TRECHO RETO, CONFECCIONADA EM CONCRETO PRÉ-FABRICADO, DIMENSÕES 100X15X13X30 CM (COMPRIMENTO X BASE INFERIOR X BASE SUPERIOR X ALTURA), PARA VIAS URBANAS (USO VIÁRIO). AF_06/2016</t>
  </si>
  <si>
    <t>ADMINISTRAÇÃO LOCAL</t>
  </si>
  <si>
    <t>MCIDADES/MCID/PLANEJ. URBANO - Pavimentação</t>
  </si>
  <si>
    <t>Bairro Paraíso / Bairro Augusto Coco</t>
  </si>
  <si>
    <t>Pavimentação e Drenagem no Município de Conceição do Castelo</t>
  </si>
  <si>
    <t>1036253-33</t>
  </si>
  <si>
    <t xml:space="preserve">PLACA DE OBRA EM CHAPA DE ACO GALVANIZADO </t>
  </si>
  <si>
    <t>M²</t>
  </si>
  <si>
    <t xml:space="preserve">EXECUÇÃO DE ALMOXARIFADO EM CANTEIRO DE OBRA EM CHAPA DE MADEIRA COMPENSADA, INCLUSO PRATELEIRAS. AF_02/2016 </t>
  </si>
  <si>
    <t>EXECUÇÃO DE SANITÁRIO E VESTIÁRIO EM CANTEIRO DE OBRA EM CHAPA DE MADEIRA COMPENSADA, NÃO INCLUSO MOBILIÁRIO. AF_02/2016</t>
  </si>
  <si>
    <t>UND</t>
  </si>
  <si>
    <t>ISOLAMENTO DE OBRA COM TELA PLASTICA COM MALHA DE 5MM E ESTRUTURA DE MADEIRA PONTALETEADA</t>
  </si>
  <si>
    <t>2.3</t>
  </si>
  <si>
    <t>ELEMENTOS DE MADEIRA PARA SINALIZAÇÃO - CAVALETES</t>
  </si>
  <si>
    <t>CONES PARA SINALIZAÇÃO, FORNECIMENTO E COLOCAÇÃO</t>
  </si>
  <si>
    <t>INSTALAÇÃO DO CANTEIRO DE OBRAS</t>
  </si>
  <si>
    <t xml:space="preserve">
SERVIÇOS RODOVIÁRIOS - SINALIZAÇÃO PARA SEGURANÇA NA EXECUÇÃO DA OBRA
</t>
  </si>
  <si>
    <t>DRENAGEM E OBRAS DE ARTE CORRENTES</t>
  </si>
  <si>
    <t>3.1</t>
  </si>
  <si>
    <t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t>
  </si>
  <si>
    <t>3.2</t>
  </si>
  <si>
    <t>ESCAVAÇÃO MECANIZADA DE VALA COM PROFUNDIDADE MAIOR QUE 1,5 M ATÉ 3,0M, M (MÉDIA ENTRE MONTANTE E JUSANTE/UMA COMPOSIÇÃO POR TRECHO) COM RETRO
ESCAVADEIRA (CAPACIDADE DA CAÇAMBA DA RETRO: 0,26 M3 / POTÊNCIA: 88 HP), LARGURA DE 0,8 M A 1,5 M, EM SOLO DE 1A CATEGORIA, LOCAIS COM BAIXONÍVEL DE INTERFERÊNCIA. AF_01/2015</t>
  </si>
  <si>
    <t>3.3</t>
  </si>
  <si>
    <t>ESCAVAÇÃO MECANIZADA DE VALA COM PROF. MAIOR QUE 3,0 M ATÉ 4,5 M (MÉDIA ENTRE MONTANTE E JUSANTE/UMA COMPOSIÇÃO POR TRECHO), COM ESCAVADEIRA HIDRÁULICA (1,2 M3/155 HP), LARG. DE 1,5 M A 2,5 M, EM SOLO DE 1A CATEGORIA, LOCAIS COM BAIXO NÍVEL DE INTERFERÊNCIA. AF_01/2015</t>
  </si>
  <si>
    <t>3.4</t>
  </si>
  <si>
    <t>ESCORAMENTO DE VALA, TIPO PONTALETEAMENTO, COM PROFUNDIDADE DE 0 A 1,5M, LARGURA MENOR QUE 1,5 M, EM LOCAL COM NÍVEL BAIXO DE INTERFERÊNCIA. AF_06/2016</t>
  </si>
  <si>
    <t>3.5</t>
  </si>
  <si>
    <t>POCO VISITA AG PLUV:CONC ARM 1X1X1,40M COLETOR D=40 A 50CM PAREDE E=15 CM BASE CONC FCK=10MPA REVEST C/ARG CIM/AREIA 1:4 INCL FORN TODOS MATERIAIS</t>
  </si>
  <si>
    <t>3.6</t>
  </si>
  <si>
    <t>POCO VISITA AG PLUV:CONC ARM 1,10X1,10X1,40M COLETOR D=60CM PAREDE E=15CM BASE CONC FCK=10MPA REVEST C/ARG CIM/AREIA 1:4 INCL FORN TODOS MATERIAIS</t>
  </si>
  <si>
    <t>3.7</t>
  </si>
  <si>
    <t>CHAMINE P/ POCO DE VISITA EM ALVENARIA, EXCLUSOS TAMPAO E ANEL</t>
  </si>
  <si>
    <t>3.8</t>
  </si>
  <si>
    <t xml:space="preserve">TAMPAO FOFO ARTICULADO, CLASSE B125 CARGA MAX 12,5 T, REDONDO TAMPA 600 MM, REDE PLUVIAL/ESGOTO, P = CHAMINE CX AREIA / POCO VISITA ASSENTAD O COM ARG CIM/AREIA 1:4, FORNECIMENTO E ASSENTAMENTO
 </t>
  </si>
  <si>
    <t>3.9</t>
  </si>
  <si>
    <t>3.10</t>
  </si>
  <si>
    <t>3.11</t>
  </si>
  <si>
    <t>TUBO DE CONCRETO (SIMPLES) PARA REDES COLETORAS DE ÁGUAS PLUVIAIS, DIÂMETRO DE 300 MM, JUNTA RÍGIDA, INSTALADO EM LOCAL COM BAIXO NÍVEL DE INTERFERÊNCIAS - FORNECIMENTO E ASSENTAMENTO. AF_12/2015</t>
  </si>
  <si>
    <t>3.12</t>
  </si>
  <si>
    <t>TUBO DE CONCRETO PARA REDES COLETORAS DE ÁGUAS PLUVIAIS, DIÂMETRO DE 400 MM, JUNTA RÍGIDA, INSTALADO EM LOCAL COM BAIXO NÍVEL DE INTERFERÊNCIAS - FORNECIMENTO E ASSENTAMENTO. AF_12/2015</t>
  </si>
  <si>
    <t>3.13</t>
  </si>
  <si>
    <t>TUBO DE CONCRETO PARA REDES COLETORAS DE ÁGUAS PLUVIAIS, DIÂMETRO DE 600 MM, JUNTA RÍGIDA, INSTALADO EM LOCAL COM BAIXO NÍVEL DE INTERFERÊNCIAS - FORNECIMENTO E ASSENTAMENTO. AF_12/2015</t>
  </si>
  <si>
    <t>3.14</t>
  </si>
  <si>
    <t>REATERRO MECANIZADO DE VALA COM RETROESCAVADEIRA (CAPACIDADE DA CAÇAMBA DA RETRO: 0,26 M³ / POTÊNCIA: 88 HP), LARGURA DE 0,8 A 1,5 M, PROFUNDIDADE ATÉ 1,5 M, COM SOLO (SEM SUBSTITUIÇÃO) DE 1ª CATEGORIA EM LOCAIS COM BAIXO NÍVEL DE INTERFERÊNCIA. AF_04/2016</t>
  </si>
  <si>
    <t>3.16</t>
  </si>
  <si>
    <t>EXECUÇÃO E COMPACTAÇÃO DE ATERRO COM SOLO PREDOMINANTEMENTE ARGILOSO EXCLUSIVE ESCAVAÇÃO, CARGA E TRANSPORTE E SOLO. AF_09/2017</t>
  </si>
  <si>
    <t>PAVIMENTAÇÃO</t>
  </si>
  <si>
    <t>4.1</t>
  </si>
  <si>
    <t>4.2</t>
  </si>
  <si>
    <t>TRANSPORTE COM CAMINHÃO BASCULANTE DE 14 M3, EM VIA URBANA EM LEITO NATURAL (UNIDADE: M3XKM). AF_04/2016</t>
  </si>
  <si>
    <t>M3XKM</t>
  </si>
  <si>
    <t>4.3</t>
  </si>
  <si>
    <t>REGULARIZACAO E COMPACTACAO DE SUBLEITO ATE 20 CM DE ESPESSURA</t>
  </si>
  <si>
    <t>4.4</t>
  </si>
  <si>
    <t>EXECUÇÃO E COMPACTAÇÃO DE BASE E OU SUB BASE COM SOLO ESTABILIZADO GRANULOMETRICAMENTE - EXCLUSIVE ESCAVAÇÃO, CARGA E TRANSPORTE E SOLO. AF_09/2017</t>
  </si>
  <si>
    <t>4.5</t>
  </si>
  <si>
    <t>4.6</t>
  </si>
  <si>
    <t>ASSENTAMENTO DE GUIA (MEIO-FIO) EM TRECHO CURVO, CONFECCIONADA EM CONCRETO PRÉ-FABRICADO, DIMENSÕES 100X15X13X30 CM (COMPRIMENTO X BASE INFERIOR X BASE SUPERIOR X ALTURA), PARA VIAS URBANAS (USO VIÁRIO). AF_06/2016</t>
  </si>
  <si>
    <t>4.7</t>
  </si>
  <si>
    <t>EXECUÇÃO DE SARJETA DE CONCRETO USINADO, MOLDADA IN LOCO EM TRECHO CURVO, 30 CM BASE X 10 CM ALTURA. AF_06/2016</t>
  </si>
  <si>
    <t>4.8</t>
  </si>
  <si>
    <t>EXECUÇÃO DE SARJETA DE CONCRETO USINADO, MOLDADA IN LOCO EM TRECHO RETO, 30 CM BASE X 10 CM ALTURA. AF_06/2016</t>
  </si>
  <si>
    <t>4.9</t>
  </si>
  <si>
    <t>EXECUÇÃO DE VIA EM PISO INTERTRAVADO, COM BLOCO 16 FACES DE 22 X 11 CM, ESPESSURA 8 CM. AF_12/2015</t>
  </si>
  <si>
    <t>VIGAS DE TRAVAMENTO</t>
  </si>
  <si>
    <t>5.1</t>
  </si>
  <si>
    <t>CALÇADA DE ACESSIBILIDADE</t>
  </si>
  <si>
    <t>6.1</t>
  </si>
  <si>
    <t>6.2</t>
  </si>
  <si>
    <t>EXECUÇÃO DE PASSEIO (CALÇADA) OU PISO DE CONCRETO COM CONCRETO MOLDADO   IN LOCO, USINADO, ACABAMENTO CONVENCIONAL, NÃO ARMADO. AF_07/2016</t>
  </si>
  <si>
    <t>6.3</t>
  </si>
  <si>
    <t>SINALIZAÇÃO VIÁRIA HORIZONTAL E VERTICAL</t>
  </si>
  <si>
    <t>7.1</t>
  </si>
  <si>
    <t>7.2</t>
  </si>
  <si>
    <t>CONFECÇÃO DE SUPORTE E TRAVESSA PARA PLACA DE SINALIZAÇÃO</t>
  </si>
  <si>
    <t>UND.</t>
  </si>
  <si>
    <t>7.4</t>
  </si>
  <si>
    <t>PLACA ESMALTADA PARA IDENTIFICAÇÃO DE NOME DE RUAS,  DIMENSÃO 45X25 CM, INCLUSIVE SUPORTE DE APOIO METÁLICO</t>
  </si>
  <si>
    <t>8.1</t>
  </si>
  <si>
    <t>ADMINISTRAÇÃO LOCAL (O PAGAMENTO DESTE ITEM SERÁ DE ACORDO COM A EXECUÇÃO DA OBRA)</t>
  </si>
  <si>
    <t>3.15</t>
  </si>
  <si>
    <t xml:space="preserve">Saldo </t>
  </si>
  <si>
    <t>TOTAL</t>
  </si>
  <si>
    <r>
      <rPr>
        <b/>
        <sz val="11"/>
        <rFont val="Arial"/>
        <family val="2"/>
      </rPr>
      <t xml:space="preserve">JOÃO LUCAS DIAS </t>
    </r>
    <r>
      <rPr>
        <sz val="11"/>
        <rFont val="Arial"/>
        <family val="2"/>
      </rPr>
      <t xml:space="preserve">
Engenheiro Civil 
CREA-ES 042317/D</t>
    </r>
  </si>
  <si>
    <t>TAB. REFER.</t>
  </si>
  <si>
    <t>CÓDIGO</t>
  </si>
  <si>
    <t>P. Unit. Reprogramado</t>
  </si>
  <si>
    <t>SINAPI</t>
  </si>
  <si>
    <t>LASTRO COM MATERIAL GRANULAR (AREIA MÉDIA), APLICADO EM PISOS OU LAJES  SOBRE SOLO, ESPESSURA DE *10 CM*</t>
  </si>
  <si>
    <t>REATERRO MANUAL DE VALAS COM COMPACTAÇÃO MECANIZADA.</t>
  </si>
  <si>
    <t>LASTRO COM MATERIAL GRANULAR (PEDRA BRITADA N.2), APLICADO EM PISOS OU LAJES SOBRE SOLO, ESPESSURA DE *10 CM*.</t>
  </si>
  <si>
    <t>Fornecimento e assentamento de ladrilho hidráulico pastilhado, vermelho, dim. 20x20 cm, esp. 1.5cm, assentado com pasta de cimento colante, exclusive regularização e lastro</t>
  </si>
  <si>
    <t>PINTURA DE FAIXA DE PEDESTRE OU ZEBRADA TINTA RETRORREFLETIVA A BASE D E RESINA ACRÍLICA COM MICROESFERAS DE VIDRO, E = 30 CM, APLICAÇÃO MANUAL.</t>
  </si>
  <si>
    <t>ORSE</t>
  </si>
  <si>
    <t>OS QUANTITATIVOS FORAM INCLUÍDOS NOS ITENS 7.2 E 7.3</t>
  </si>
  <si>
    <t>DATA BASE</t>
  </si>
  <si>
    <t>SINAPI COM DESONERAÇÃO</t>
  </si>
  <si>
    <t xml:space="preserve">CAIXA COM GRELHA RETANGULAR DE FERRO FUNDIDO, EM ALVENARIA COM BLOCOS DE CONCRETO, DIMENSÕES INTERNAS: 0,30 X 1,00 X 1,00. </t>
  </si>
  <si>
    <t>ESCAVAÇÃO HORIZONTAL EM SOLO DE 1A CATEGORIA COM TRATOR DE ESTEIRAS (1  M370HP/LÂMINA: 5,20M3).</t>
  </si>
  <si>
    <t>DER ES</t>
  </si>
  <si>
    <t>Sinalização vertical, inclusive transporte de placa sinalização e madeira</t>
  </si>
  <si>
    <t>CPU 01</t>
  </si>
  <si>
    <t>Composição</t>
  </si>
  <si>
    <t>PLANILHA ORÇAMENTÁRIA - REPROGRAMAÇÃO</t>
  </si>
  <si>
    <t xml:space="preserve">TOTAL </t>
  </si>
  <si>
    <t xml:space="preserve">Proposta da Empresa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</si>
</sst>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_(&quot;R$ &quot;* #,##0.00_);_(&quot;R$ &quot;* \(#,##0.00\);_(&quot;R$ &quot;* &quot;-&quot;??_);_(@_)"/>
    <numFmt numFmtId="166" formatCode="_-* #,##0.0000_-;\-* #,##0.00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  <scheme val="minor"/>
    </font>
    <font>
      <sz val="11"/>
      <name val="Arial"/>
      <family val="2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203">
    <xf numFmtId="0" fontId="0" fillId="0" borderId="0" xfId="0"/>
    <xf numFmtId="0" fontId="3" fillId="0" borderId="0" xfId="3" applyFont="1" applyBorder="1" applyAlignment="1">
      <alignment horizontal="center"/>
    </xf>
    <xf numFmtId="0" fontId="2" fillId="0" borderId="0" xfId="3" applyFont="1" applyBorder="1" applyAlignment="1">
      <alignment horizontal="left" vertical="center"/>
    </xf>
    <xf numFmtId="0" fontId="2" fillId="0" borderId="1" xfId="3" applyFont="1" applyBorder="1" applyAlignment="1">
      <alignment horizontal="left" vertical="center"/>
    </xf>
    <xf numFmtId="0" fontId="2" fillId="0" borderId="2" xfId="3" applyFont="1" applyBorder="1" applyAlignment="1">
      <alignment horizontal="left" vertical="center"/>
    </xf>
    <xf numFmtId="0" fontId="2" fillId="0" borderId="6" xfId="3" applyFont="1" applyBorder="1" applyAlignment="1">
      <alignment horizontal="center"/>
    </xf>
    <xf numFmtId="0" fontId="2" fillId="0" borderId="2" xfId="3" applyFont="1" applyBorder="1" applyAlignment="1">
      <alignment vertical="center"/>
    </xf>
    <xf numFmtId="0" fontId="7" fillId="0" borderId="3" xfId="3" applyFont="1" applyBorder="1" applyAlignment="1">
      <alignment vertical="center"/>
    </xf>
    <xf numFmtId="14" fontId="5" fillId="0" borderId="3" xfId="3" applyNumberFormat="1" applyFont="1" applyBorder="1" applyAlignment="1">
      <alignment horizontal="left" vertical="center"/>
    </xf>
    <xf numFmtId="14" fontId="5" fillId="0" borderId="4" xfId="3" applyNumberFormat="1" applyFont="1" applyBorder="1" applyAlignment="1">
      <alignment horizontal="left" vertical="center"/>
    </xf>
    <xf numFmtId="14" fontId="5" fillId="0" borderId="5" xfId="3" applyNumberFormat="1" applyFont="1" applyBorder="1" applyAlignment="1">
      <alignment horizontal="left" vertical="center"/>
    </xf>
    <xf numFmtId="164" fontId="5" fillId="0" borderId="4" xfId="3" applyNumberFormat="1" applyFont="1" applyBorder="1" applyAlignment="1">
      <alignment horizontal="left" vertical="center"/>
    </xf>
    <xf numFmtId="0" fontId="3" fillId="0" borderId="7" xfId="3" applyFont="1" applyBorder="1" applyAlignment="1">
      <alignment horizontal="center" vertical="center" wrapText="1"/>
    </xf>
    <xf numFmtId="0" fontId="3" fillId="0" borderId="8" xfId="3" applyFont="1" applyBorder="1" applyAlignment="1">
      <alignment horizontal="center" vertical="center" wrapText="1"/>
    </xf>
    <xf numFmtId="44" fontId="7" fillId="2" borderId="12" xfId="4" applyNumberFormat="1" applyFont="1" applyFill="1" applyBorder="1" applyAlignment="1">
      <alignment horizontal="center" vertical="center" wrapText="1"/>
    </xf>
    <xf numFmtId="0" fontId="7" fillId="2" borderId="12" xfId="3" applyFont="1" applyFill="1" applyBorder="1" applyAlignment="1">
      <alignment horizontal="center" vertical="center" wrapText="1"/>
    </xf>
    <xf numFmtId="4" fontId="7" fillId="2" borderId="12" xfId="3" applyNumberFormat="1" applyFont="1" applyFill="1" applyBorder="1" applyAlignment="1">
      <alignment horizontal="center" vertical="center" wrapText="1"/>
    </xf>
    <xf numFmtId="2" fontId="7" fillId="2" borderId="9" xfId="3" applyNumberFormat="1" applyFont="1" applyFill="1" applyBorder="1" applyAlignment="1">
      <alignment horizontal="center" vertical="center" wrapText="1"/>
    </xf>
    <xf numFmtId="165" fontId="7" fillId="2" borderId="9" xfId="4" applyNumberFormat="1" applyFont="1" applyFill="1" applyBorder="1" applyAlignment="1">
      <alignment horizontal="center" vertical="center" wrapText="1"/>
    </xf>
    <xf numFmtId="0" fontId="8" fillId="2" borderId="9" xfId="3" applyFont="1" applyFill="1" applyBorder="1" applyAlignment="1">
      <alignment horizontal="center" vertical="center" wrapText="1"/>
    </xf>
    <xf numFmtId="0" fontId="8" fillId="2" borderId="9" xfId="3" applyFont="1" applyFill="1" applyBorder="1" applyAlignment="1">
      <alignment horizontal="center" vertical="top" wrapText="1"/>
    </xf>
    <xf numFmtId="0" fontId="8" fillId="2" borderId="9" xfId="3" applyFont="1" applyFill="1" applyBorder="1" applyAlignment="1">
      <alignment horizontal="justify" vertical="center" wrapText="1"/>
    </xf>
    <xf numFmtId="44" fontId="9" fillId="2" borderId="9" xfId="4" applyNumberFormat="1" applyFont="1" applyFill="1" applyBorder="1" applyAlignment="1">
      <alignment horizontal="justify" vertical="center" wrapText="1"/>
    </xf>
    <xf numFmtId="0" fontId="9" fillId="2" borderId="9" xfId="3" applyFont="1" applyFill="1" applyBorder="1" applyAlignment="1">
      <alignment horizontal="justify" vertical="center" wrapText="1"/>
    </xf>
    <xf numFmtId="4" fontId="9" fillId="2" borderId="9" xfId="3" applyNumberFormat="1" applyFont="1" applyFill="1" applyBorder="1" applyAlignment="1">
      <alignment vertical="center"/>
    </xf>
    <xf numFmtId="2" fontId="9" fillId="2" borderId="9" xfId="3" applyNumberFormat="1" applyFont="1" applyFill="1" applyBorder="1" applyAlignment="1"/>
    <xf numFmtId="165" fontId="9" fillId="2" borderId="9" xfId="4" applyNumberFormat="1" applyFont="1" applyFill="1" applyBorder="1" applyAlignment="1"/>
    <xf numFmtId="0" fontId="11" fillId="3" borderId="9" xfId="3" applyFont="1" applyFill="1" applyBorder="1" applyAlignment="1">
      <alignment horizontal="center" vertical="center"/>
    </xf>
    <xf numFmtId="0" fontId="11" fillId="3" borderId="12" xfId="3" applyFont="1" applyFill="1" applyBorder="1" applyAlignment="1">
      <alignment horizontal="center" vertical="center"/>
    </xf>
    <xf numFmtId="44" fontId="10" fillId="3" borderId="12" xfId="4" applyNumberFormat="1" applyFont="1" applyFill="1" applyBorder="1" applyAlignment="1">
      <alignment vertical="center" wrapText="1"/>
    </xf>
    <xf numFmtId="43" fontId="10" fillId="3" borderId="12" xfId="1" applyFont="1" applyFill="1" applyBorder="1" applyAlignment="1">
      <alignment horizontal="center" vertical="center" wrapText="1"/>
    </xf>
    <xf numFmtId="44" fontId="10" fillId="3" borderId="12" xfId="2" applyFont="1" applyFill="1" applyBorder="1" applyAlignment="1">
      <alignment horizontal="center" vertical="center" wrapText="1"/>
    </xf>
    <xf numFmtId="165" fontId="10" fillId="3" borderId="9" xfId="4" applyNumberFormat="1" applyFont="1" applyFill="1" applyBorder="1" applyAlignment="1">
      <alignment horizontal="center" vertical="center" wrapText="1"/>
    </xf>
    <xf numFmtId="44" fontId="7" fillId="3" borderId="12" xfId="2" applyFont="1" applyFill="1" applyBorder="1" applyAlignment="1">
      <alignment horizontal="center" vertical="center" wrapText="1"/>
    </xf>
    <xf numFmtId="165" fontId="7" fillId="3" borderId="12" xfId="4" applyFont="1" applyFill="1" applyBorder="1" applyAlignment="1">
      <alignment horizontal="center" vertical="center" wrapText="1"/>
    </xf>
    <xf numFmtId="44" fontId="7" fillId="2" borderId="9" xfId="2" applyFont="1" applyFill="1" applyBorder="1" applyAlignment="1">
      <alignment horizontal="right" vertical="center"/>
    </xf>
    <xf numFmtId="40" fontId="7" fillId="2" borderId="9" xfId="3" applyNumberFormat="1" applyFont="1" applyFill="1" applyBorder="1" applyAlignment="1">
      <alignment horizontal="right" vertical="center"/>
    </xf>
    <xf numFmtId="0" fontId="2" fillId="0" borderId="13" xfId="3" applyBorder="1"/>
    <xf numFmtId="44" fontId="3" fillId="4" borderId="6" xfId="3" applyNumberFormat="1" applyFont="1" applyFill="1" applyBorder="1" applyAlignment="1">
      <alignment horizontal="center" vertical="center"/>
    </xf>
    <xf numFmtId="0" fontId="2" fillId="0" borderId="6" xfId="3" applyBorder="1"/>
    <xf numFmtId="0" fontId="2" fillId="0" borderId="1" xfId="3" applyBorder="1"/>
    <xf numFmtId="0" fontId="5" fillId="4" borderId="0" xfId="3" applyFont="1" applyFill="1" applyBorder="1" applyAlignment="1">
      <alignment horizontal="center" vertical="center"/>
    </xf>
    <xf numFmtId="0" fontId="5" fillId="3" borderId="0" xfId="3" applyFont="1" applyFill="1" applyBorder="1" applyAlignment="1">
      <alignment horizontal="center" vertical="center"/>
    </xf>
    <xf numFmtId="0" fontId="2" fillId="0" borderId="0" xfId="3" applyBorder="1"/>
    <xf numFmtId="0" fontId="2" fillId="3" borderId="0" xfId="3" applyFill="1" applyBorder="1"/>
    <xf numFmtId="4" fontId="2" fillId="0" borderId="0" xfId="3" applyNumberFormat="1" applyBorder="1" applyAlignment="1">
      <alignment vertical="center"/>
    </xf>
    <xf numFmtId="0" fontId="2" fillId="0" borderId="0" xfId="3" applyBorder="1" applyAlignment="1"/>
    <xf numFmtId="2" fontId="10" fillId="3" borderId="9" xfId="3" applyNumberFormat="1" applyFont="1" applyFill="1" applyBorder="1" applyAlignment="1">
      <alignment horizontal="center" vertical="center" wrapText="1"/>
    </xf>
    <xf numFmtId="44" fontId="11" fillId="3" borderId="9" xfId="2" applyFont="1" applyFill="1" applyBorder="1" applyAlignment="1">
      <alignment horizontal="center" vertical="center"/>
    </xf>
    <xf numFmtId="44" fontId="10" fillId="3" borderId="12" xfId="2" applyNumberFormat="1" applyFont="1" applyFill="1" applyBorder="1" applyAlignment="1">
      <alignment horizontal="center" vertical="center" wrapText="1"/>
    </xf>
    <xf numFmtId="44" fontId="7" fillId="2" borderId="9" xfId="2" applyNumberFormat="1" applyFont="1" applyFill="1" applyBorder="1" applyAlignment="1">
      <alignment horizontal="right" vertical="center"/>
    </xf>
    <xf numFmtId="43" fontId="10" fillId="3" borderId="1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3" fillId="3" borderId="6" xfId="3" applyNumberFormat="1" applyFont="1" applyFill="1" applyBorder="1" applyAlignment="1">
      <alignment horizontal="center" vertical="center"/>
    </xf>
    <xf numFmtId="0" fontId="0" fillId="0" borderId="0" xfId="0" applyFill="1"/>
    <xf numFmtId="0" fontId="13" fillId="0" borderId="0" xfId="0" applyFont="1" applyAlignment="1">
      <alignment horizontal="center" vertical="center"/>
    </xf>
    <xf numFmtId="0" fontId="2" fillId="0" borderId="0" xfId="3" applyFont="1" applyBorder="1" applyAlignment="1">
      <alignment vertical="center"/>
    </xf>
    <xf numFmtId="0" fontId="7" fillId="0" borderId="5" xfId="3" applyFont="1" applyBorder="1" applyAlignment="1">
      <alignment vertical="center"/>
    </xf>
    <xf numFmtId="0" fontId="15" fillId="5" borderId="9" xfId="0" applyFont="1" applyFill="1" applyBorder="1" applyAlignment="1">
      <alignment horizontal="center" vertical="distributed"/>
    </xf>
    <xf numFmtId="0" fontId="15" fillId="5" borderId="9" xfId="0" applyFont="1" applyFill="1" applyBorder="1" applyAlignment="1">
      <alignment horizontal="center" vertical="center" wrapText="1"/>
    </xf>
    <xf numFmtId="0" fontId="8" fillId="2" borderId="13" xfId="3" applyFont="1" applyFill="1" applyBorder="1" applyAlignment="1">
      <alignment horizontal="center" vertical="center"/>
    </xf>
    <xf numFmtId="44" fontId="10" fillId="6" borderId="12" xfId="4" applyNumberFormat="1" applyFont="1" applyFill="1" applyBorder="1" applyAlignment="1">
      <alignment vertical="center" wrapText="1"/>
    </xf>
    <xf numFmtId="165" fontId="10" fillId="6" borderId="9" xfId="4" applyNumberFormat="1" applyFont="1" applyFill="1" applyBorder="1" applyAlignment="1">
      <alignment horizontal="center" vertical="center" wrapText="1"/>
    </xf>
    <xf numFmtId="0" fontId="11" fillId="3" borderId="9" xfId="3" applyFont="1" applyFill="1" applyBorder="1" applyAlignment="1">
      <alignment horizontal="left" vertical="center" wrapText="1"/>
    </xf>
    <xf numFmtId="0" fontId="11" fillId="3" borderId="12" xfId="3" applyFont="1" applyFill="1" applyBorder="1" applyAlignment="1">
      <alignment horizontal="left" vertical="center" wrapText="1"/>
    </xf>
    <xf numFmtId="0" fontId="11" fillId="3" borderId="12" xfId="3" applyFont="1" applyFill="1" applyBorder="1" applyAlignment="1">
      <alignment horizontal="left" vertical="top" wrapText="1"/>
    </xf>
    <xf numFmtId="0" fontId="11" fillId="3" borderId="12" xfId="3" applyFont="1" applyFill="1" applyBorder="1" applyAlignment="1">
      <alignment horizontal="left" vertical="center"/>
    </xf>
    <xf numFmtId="0" fontId="11" fillId="0" borderId="9" xfId="3" applyFont="1" applyFill="1" applyBorder="1" applyAlignment="1">
      <alignment horizontal="center" vertical="center"/>
    </xf>
    <xf numFmtId="0" fontId="11" fillId="0" borderId="12" xfId="3" applyFont="1" applyFill="1" applyBorder="1" applyAlignment="1">
      <alignment horizontal="center" vertical="center"/>
    </xf>
    <xf numFmtId="0" fontId="11" fillId="0" borderId="12" xfId="3" applyFont="1" applyFill="1" applyBorder="1" applyAlignment="1">
      <alignment horizontal="left" vertical="center" wrapText="1"/>
    </xf>
    <xf numFmtId="44" fontId="10" fillId="0" borderId="12" xfId="4" applyNumberFormat="1" applyFont="1" applyFill="1" applyBorder="1" applyAlignment="1">
      <alignment vertical="center" wrapText="1"/>
    </xf>
    <xf numFmtId="43" fontId="10" fillId="0" borderId="12" xfId="1" applyFont="1" applyFill="1" applyBorder="1" applyAlignment="1">
      <alignment horizontal="center" vertical="center" wrapText="1"/>
    </xf>
    <xf numFmtId="44" fontId="10" fillId="0" borderId="12" xfId="2" applyFont="1" applyFill="1" applyBorder="1" applyAlignment="1">
      <alignment horizontal="center" vertical="center" wrapText="1"/>
    </xf>
    <xf numFmtId="165" fontId="10" fillId="0" borderId="9" xfId="4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9" xfId="0" applyFont="1" applyFill="1" applyBorder="1" applyAlignment="1">
      <alignment vertical="center"/>
    </xf>
    <xf numFmtId="0" fontId="11" fillId="0" borderId="9" xfId="3" applyFont="1" applyFill="1" applyBorder="1" applyAlignment="1">
      <alignment horizontal="left" vertical="center" wrapText="1"/>
    </xf>
    <xf numFmtId="44" fontId="11" fillId="0" borderId="9" xfId="2" applyFont="1" applyFill="1" applyBorder="1" applyAlignment="1">
      <alignment horizontal="center" vertical="center"/>
    </xf>
    <xf numFmtId="0" fontId="3" fillId="0" borderId="5" xfId="3" applyFont="1" applyBorder="1" applyAlignment="1">
      <alignment horizontal="center" vertical="center" wrapText="1"/>
    </xf>
    <xf numFmtId="0" fontId="2" fillId="7" borderId="16" xfId="3" applyFont="1" applyFill="1" applyBorder="1" applyAlignment="1">
      <alignment horizontal="left" vertical="center"/>
    </xf>
    <xf numFmtId="164" fontId="5" fillId="7" borderId="14" xfId="3" applyNumberFormat="1" applyFont="1" applyFill="1" applyBorder="1" applyAlignment="1">
      <alignment horizontal="left" vertical="center"/>
    </xf>
    <xf numFmtId="166" fontId="10" fillId="0" borderId="12" xfId="1" applyNumberFormat="1" applyFont="1" applyFill="1" applyBorder="1" applyAlignment="1">
      <alignment horizontal="center" vertical="center" wrapText="1"/>
    </xf>
    <xf numFmtId="44" fontId="10" fillId="0" borderId="9" xfId="4" applyNumberFormat="1" applyFont="1" applyFill="1" applyBorder="1" applyAlignment="1">
      <alignment vertical="center" wrapText="1"/>
    </xf>
    <xf numFmtId="43" fontId="10" fillId="0" borderId="9" xfId="1" applyFont="1" applyFill="1" applyBorder="1" applyAlignment="1">
      <alignment horizontal="center" vertical="center" wrapText="1"/>
    </xf>
    <xf numFmtId="44" fontId="10" fillId="0" borderId="9" xfId="2" applyFont="1" applyFill="1" applyBorder="1" applyAlignment="1">
      <alignment horizontal="center" vertical="center" wrapText="1"/>
    </xf>
    <xf numFmtId="44" fontId="0" fillId="0" borderId="0" xfId="0" applyNumberFormat="1"/>
    <xf numFmtId="0" fontId="0" fillId="0" borderId="0" xfId="0" applyAlignment="1">
      <alignment horizontal="center" vertical="center"/>
    </xf>
    <xf numFmtId="43" fontId="0" fillId="0" borderId="0" xfId="0" applyNumberFormat="1" applyFill="1" applyAlignment="1">
      <alignment horizontal="center" vertical="center"/>
    </xf>
    <xf numFmtId="0" fontId="5" fillId="0" borderId="5" xfId="3" applyFont="1" applyBorder="1" applyAlignment="1">
      <alignment horizontal="left" vertical="center"/>
    </xf>
    <xf numFmtId="0" fontId="5" fillId="0" borderId="3" xfId="3" applyFont="1" applyBorder="1" applyAlignment="1">
      <alignment horizontal="left" vertical="center"/>
    </xf>
    <xf numFmtId="0" fontId="5" fillId="0" borderId="4" xfId="3" applyFont="1" applyBorder="1" applyAlignment="1">
      <alignment horizontal="left" vertical="center"/>
    </xf>
    <xf numFmtId="0" fontId="8" fillId="2" borderId="10" xfId="3" applyFont="1" applyFill="1" applyBorder="1" applyAlignment="1">
      <alignment horizontal="center" vertical="center"/>
    </xf>
    <xf numFmtId="0" fontId="8" fillId="2" borderId="12" xfId="3" applyFont="1" applyFill="1" applyBorder="1" applyAlignment="1">
      <alignment horizontal="center" vertical="center"/>
    </xf>
    <xf numFmtId="0" fontId="3" fillId="0" borderId="13" xfId="3" applyFont="1" applyFill="1" applyBorder="1" applyAlignment="1">
      <alignment horizontal="center" vertical="center"/>
    </xf>
    <xf numFmtId="0" fontId="3" fillId="0" borderId="6" xfId="3" applyFont="1" applyFill="1" applyBorder="1" applyAlignment="1">
      <alignment horizontal="center" vertical="center"/>
    </xf>
    <xf numFmtId="0" fontId="4" fillId="0" borderId="6" xfId="3" applyFont="1" applyBorder="1" applyAlignment="1">
      <alignment horizontal="left" vertical="center"/>
    </xf>
    <xf numFmtId="0" fontId="3" fillId="0" borderId="1" xfId="3" applyFont="1" applyBorder="1" applyAlignment="1">
      <alignment horizontal="center"/>
    </xf>
    <xf numFmtId="0" fontId="3" fillId="0" borderId="2" xfId="3" applyFont="1" applyBorder="1" applyAlignment="1">
      <alignment horizontal="center"/>
    </xf>
    <xf numFmtId="0" fontId="2" fillId="0" borderId="13" xfId="3" applyFont="1" applyBorder="1" applyAlignment="1">
      <alignment horizontal="center"/>
    </xf>
    <xf numFmtId="0" fontId="2" fillId="0" borderId="1" xfId="3" applyFont="1" applyBorder="1" applyAlignment="1">
      <alignment vertical="center"/>
    </xf>
    <xf numFmtId="0" fontId="7" fillId="0" borderId="4" xfId="3" applyFont="1" applyBorder="1" applyAlignment="1">
      <alignment vertical="center"/>
    </xf>
    <xf numFmtId="17" fontId="2" fillId="7" borderId="17" xfId="3" applyNumberFormat="1" applyFont="1" applyFill="1" applyBorder="1" applyAlignment="1">
      <alignment horizontal="left" vertical="center"/>
    </xf>
    <xf numFmtId="164" fontId="5" fillId="7" borderId="15" xfId="3" applyNumberFormat="1" applyFont="1" applyFill="1" applyBorder="1" applyAlignment="1">
      <alignment horizontal="left" vertical="center"/>
    </xf>
    <xf numFmtId="10" fontId="4" fillId="0" borderId="0" xfId="7" applyNumberFormat="1" applyFont="1" applyBorder="1" applyAlignment="1">
      <alignment horizontal="left" vertical="center"/>
    </xf>
    <xf numFmtId="10" fontId="3" fillId="0" borderId="0" xfId="7" applyNumberFormat="1" applyFont="1" applyBorder="1" applyAlignment="1">
      <alignment horizontal="center"/>
    </xf>
    <xf numFmtId="10" fontId="2" fillId="0" borderId="0" xfId="7" applyNumberFormat="1" applyFont="1" applyBorder="1" applyAlignment="1">
      <alignment horizontal="left" vertical="center"/>
    </xf>
    <xf numFmtId="10" fontId="5" fillId="0" borderId="0" xfId="7" applyNumberFormat="1" applyFont="1" applyBorder="1" applyAlignment="1">
      <alignment horizontal="center" vertical="center" wrapText="1"/>
    </xf>
    <xf numFmtId="10" fontId="2" fillId="0" borderId="0" xfId="7" applyNumberFormat="1" applyFont="1" applyBorder="1" applyAlignment="1">
      <alignment horizontal="center"/>
    </xf>
    <xf numFmtId="10" fontId="5" fillId="0" borderId="0" xfId="7" applyNumberFormat="1" applyFont="1" applyBorder="1" applyAlignment="1">
      <alignment horizontal="left" vertical="center"/>
    </xf>
    <xf numFmtId="10" fontId="5" fillId="0" borderId="0" xfId="7" applyNumberFormat="1" applyFont="1" applyBorder="1" applyAlignment="1">
      <alignment horizontal="center" vertical="center"/>
    </xf>
    <xf numFmtId="10" fontId="7" fillId="0" borderId="0" xfId="7" applyNumberFormat="1" applyFont="1" applyBorder="1" applyAlignment="1">
      <alignment horizontal="left" vertical="center" wrapText="1"/>
    </xf>
    <xf numFmtId="10" fontId="2" fillId="7" borderId="0" xfId="7" applyNumberFormat="1" applyFont="1" applyFill="1" applyBorder="1" applyAlignment="1">
      <alignment horizontal="left" vertical="center"/>
    </xf>
    <xf numFmtId="10" fontId="5" fillId="7" borderId="0" xfId="7" applyNumberFormat="1" applyFont="1" applyFill="1" applyBorder="1" applyAlignment="1">
      <alignment horizontal="left" vertical="center"/>
    </xf>
    <xf numFmtId="10" fontId="3" fillId="0" borderId="0" xfId="7" applyNumberFormat="1" applyFont="1" applyBorder="1" applyAlignment="1">
      <alignment horizontal="center" vertical="center" wrapText="1"/>
    </xf>
    <xf numFmtId="10" fontId="7" fillId="2" borderId="0" xfId="7" applyNumberFormat="1" applyFont="1" applyFill="1" applyBorder="1" applyAlignment="1">
      <alignment horizontal="center" vertical="center"/>
    </xf>
    <xf numFmtId="10" fontId="7" fillId="2" borderId="0" xfId="7" applyNumberFormat="1" applyFont="1" applyFill="1" applyBorder="1" applyAlignment="1">
      <alignment horizontal="center" vertical="center" wrapText="1"/>
    </xf>
    <xf numFmtId="10" fontId="9" fillId="2" borderId="0" xfId="7" applyNumberFormat="1" applyFont="1" applyFill="1" applyBorder="1" applyAlignment="1"/>
    <xf numFmtId="10" fontId="10" fillId="3" borderId="0" xfId="7" applyNumberFormat="1" applyFont="1" applyFill="1" applyBorder="1" applyAlignment="1">
      <alignment horizontal="center" vertical="center" wrapText="1"/>
    </xf>
    <xf numFmtId="10" fontId="7" fillId="3" borderId="0" xfId="7" applyNumberFormat="1" applyFont="1" applyFill="1" applyBorder="1" applyAlignment="1">
      <alignment horizontal="center" vertical="center" wrapText="1"/>
    </xf>
    <xf numFmtId="10" fontId="10" fillId="0" borderId="0" xfId="7" applyNumberFormat="1" applyFont="1" applyFill="1" applyBorder="1" applyAlignment="1">
      <alignment horizontal="center" vertical="center" wrapText="1"/>
    </xf>
    <xf numFmtId="10" fontId="7" fillId="2" borderId="0" xfId="7" applyNumberFormat="1" applyFont="1" applyFill="1" applyBorder="1" applyAlignment="1">
      <alignment horizontal="right" vertical="center"/>
    </xf>
    <xf numFmtId="10" fontId="7" fillId="0" borderId="0" xfId="7" applyNumberFormat="1" applyFont="1" applyFill="1" applyBorder="1" applyAlignment="1">
      <alignment horizontal="center" vertical="center"/>
    </xf>
    <xf numFmtId="10" fontId="2" fillId="0" borderId="0" xfId="7" applyNumberFormat="1" applyFont="1" applyBorder="1"/>
    <xf numFmtId="10" fontId="14" fillId="0" borderId="0" xfId="7" applyNumberFormat="1" applyFont="1" applyFill="1" applyBorder="1" applyAlignment="1">
      <alignment horizontal="center"/>
    </xf>
    <xf numFmtId="10" fontId="0" fillId="0" borderId="0" xfId="7" applyNumberFormat="1" applyFont="1"/>
    <xf numFmtId="2" fontId="4" fillId="0" borderId="0" xfId="3" applyNumberFormat="1" applyFont="1" applyBorder="1" applyAlignment="1">
      <alignment horizontal="left" vertical="center"/>
    </xf>
    <xf numFmtId="2" fontId="3" fillId="0" borderId="0" xfId="3" applyNumberFormat="1" applyFont="1" applyBorder="1" applyAlignment="1">
      <alignment horizontal="center"/>
    </xf>
    <xf numFmtId="2" fontId="2" fillId="0" borderId="0" xfId="3" applyNumberFormat="1" applyFont="1" applyBorder="1" applyAlignment="1">
      <alignment horizontal="left" vertical="center"/>
    </xf>
    <xf numFmtId="2" fontId="5" fillId="0" borderId="0" xfId="3" applyNumberFormat="1" applyFont="1" applyBorder="1" applyAlignment="1">
      <alignment horizontal="center" vertical="center" wrapText="1"/>
    </xf>
    <xf numFmtId="2" fontId="2" fillId="0" borderId="0" xfId="3" applyNumberFormat="1" applyFont="1" applyBorder="1" applyAlignment="1">
      <alignment horizontal="center"/>
    </xf>
    <xf numFmtId="2" fontId="5" fillId="0" borderId="0" xfId="3" applyNumberFormat="1" applyFont="1" applyBorder="1" applyAlignment="1">
      <alignment horizontal="left" vertical="center"/>
    </xf>
    <xf numFmtId="2" fontId="5" fillId="0" borderId="0" xfId="3" applyNumberFormat="1" applyFont="1" applyBorder="1" applyAlignment="1">
      <alignment horizontal="center" vertical="center"/>
    </xf>
    <xf numFmtId="2" fontId="7" fillId="0" borderId="0" xfId="3" applyNumberFormat="1" applyFont="1" applyBorder="1" applyAlignment="1">
      <alignment horizontal="left" vertical="center" wrapText="1"/>
    </xf>
    <xf numFmtId="2" fontId="2" fillId="7" borderId="0" xfId="3" applyNumberFormat="1" applyFont="1" applyFill="1" applyBorder="1" applyAlignment="1">
      <alignment horizontal="left" vertical="center"/>
    </xf>
    <xf numFmtId="2" fontId="5" fillId="7" borderId="0" xfId="3" applyNumberFormat="1" applyFont="1" applyFill="1" applyBorder="1" applyAlignment="1">
      <alignment horizontal="left" vertical="center"/>
    </xf>
    <xf numFmtId="2" fontId="3" fillId="0" borderId="0" xfId="3" applyNumberFormat="1" applyFont="1" applyBorder="1" applyAlignment="1">
      <alignment horizontal="center" vertical="center" wrapText="1"/>
    </xf>
    <xf numFmtId="2" fontId="7" fillId="2" borderId="0" xfId="3" applyNumberFormat="1" applyFont="1" applyFill="1" applyBorder="1" applyAlignment="1">
      <alignment horizontal="center" vertical="center"/>
    </xf>
    <xf numFmtId="2" fontId="7" fillId="2" borderId="0" xfId="4" applyNumberFormat="1" applyFont="1" applyFill="1" applyBorder="1" applyAlignment="1">
      <alignment horizontal="center" vertical="center" wrapText="1"/>
    </xf>
    <xf numFmtId="2" fontId="9" fillId="2" borderId="0" xfId="4" applyNumberFormat="1" applyFont="1" applyFill="1" applyBorder="1" applyAlignment="1"/>
    <xf numFmtId="2" fontId="10" fillId="3" borderId="0" xfId="4" applyNumberFormat="1" applyFont="1" applyFill="1" applyBorder="1" applyAlignment="1">
      <alignment horizontal="center" vertical="center" wrapText="1"/>
    </xf>
    <xf numFmtId="2" fontId="7" fillId="3" borderId="0" xfId="2" applyNumberFormat="1" applyFont="1" applyFill="1" applyBorder="1" applyAlignment="1">
      <alignment horizontal="center" vertical="center" wrapText="1"/>
    </xf>
    <xf numFmtId="2" fontId="10" fillId="0" borderId="0" xfId="4" applyNumberFormat="1" applyFont="1" applyFill="1" applyBorder="1" applyAlignment="1">
      <alignment horizontal="center" vertical="center" wrapText="1"/>
    </xf>
    <xf numFmtId="2" fontId="10" fillId="6" borderId="0" xfId="4" applyNumberFormat="1" applyFont="1" applyFill="1" applyBorder="1" applyAlignment="1">
      <alignment horizontal="center" vertical="center" wrapText="1"/>
    </xf>
    <xf numFmtId="2" fontId="7" fillId="2" borderId="0" xfId="2" applyNumberFormat="1" applyFont="1" applyFill="1" applyBorder="1" applyAlignment="1">
      <alignment horizontal="right" vertical="center"/>
    </xf>
    <xf numFmtId="2" fontId="7" fillId="0" borderId="0" xfId="3" applyNumberFormat="1" applyFont="1" applyFill="1" applyBorder="1" applyAlignment="1">
      <alignment horizontal="center" vertical="center"/>
    </xf>
    <xf numFmtId="2" fontId="2" fillId="0" borderId="0" xfId="3" applyNumberFormat="1" applyBorder="1"/>
    <xf numFmtId="2" fontId="14" fillId="0" borderId="0" xfId="3" applyNumberFormat="1" applyFont="1" applyFill="1" applyBorder="1" applyAlignment="1">
      <alignment horizontal="center"/>
    </xf>
    <xf numFmtId="2" fontId="0" fillId="0" borderId="0" xfId="0" applyNumberFormat="1"/>
    <xf numFmtId="0" fontId="5" fillId="0" borderId="5" xfId="3" applyFont="1" applyBorder="1" applyAlignment="1">
      <alignment horizontal="left" vertical="center"/>
    </xf>
    <xf numFmtId="0" fontId="5" fillId="0" borderId="3" xfId="3" applyFont="1" applyBorder="1" applyAlignment="1">
      <alignment horizontal="left" vertical="center"/>
    </xf>
    <xf numFmtId="0" fontId="5" fillId="0" borderId="3" xfId="3" applyFont="1" applyBorder="1" applyAlignment="1">
      <alignment horizontal="center" vertical="center" wrapText="1"/>
    </xf>
    <xf numFmtId="0" fontId="7" fillId="0" borderId="5" xfId="3" applyFont="1" applyBorder="1" applyAlignment="1">
      <alignment horizontal="left" vertical="center" wrapText="1"/>
    </xf>
    <xf numFmtId="0" fontId="7" fillId="0" borderId="3" xfId="3" applyFont="1" applyBorder="1" applyAlignment="1">
      <alignment horizontal="left" vertical="center" wrapText="1"/>
    </xf>
    <xf numFmtId="0" fontId="5" fillId="0" borderId="4" xfId="3" applyFont="1" applyBorder="1" applyAlignment="1">
      <alignment horizontal="left" vertical="center"/>
    </xf>
    <xf numFmtId="0" fontId="5" fillId="0" borderId="5" xfId="3" applyFont="1" applyBorder="1" applyAlignment="1">
      <alignment horizontal="left" vertical="center"/>
    </xf>
    <xf numFmtId="0" fontId="5" fillId="0" borderId="3" xfId="3" applyFont="1" applyBorder="1" applyAlignment="1">
      <alignment horizontal="left" vertical="center"/>
    </xf>
    <xf numFmtId="0" fontId="5" fillId="0" borderId="4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/>
    </xf>
    <xf numFmtId="0" fontId="7" fillId="0" borderId="5" xfId="3" applyFont="1" applyBorder="1" applyAlignment="1">
      <alignment horizontal="center" vertical="center"/>
    </xf>
    <xf numFmtId="0" fontId="7" fillId="0" borderId="3" xfId="3" applyFont="1" applyBorder="1" applyAlignment="1">
      <alignment horizontal="center" vertical="center"/>
    </xf>
    <xf numFmtId="0" fontId="8" fillId="3" borderId="7" xfId="3" applyFont="1" applyFill="1" applyBorder="1" applyAlignment="1">
      <alignment horizontal="right" vertical="center"/>
    </xf>
    <xf numFmtId="0" fontId="8" fillId="3" borderId="8" xfId="3" applyFont="1" applyFill="1" applyBorder="1" applyAlignment="1">
      <alignment horizontal="right" vertical="center"/>
    </xf>
    <xf numFmtId="0" fontId="8" fillId="3" borderId="11" xfId="3" applyFont="1" applyFill="1" applyBorder="1" applyAlignment="1">
      <alignment horizontal="right" vertical="center"/>
    </xf>
    <xf numFmtId="0" fontId="7" fillId="0" borderId="4" xfId="3" applyFont="1" applyBorder="1" applyAlignment="1">
      <alignment horizontal="left" vertical="center"/>
    </xf>
    <xf numFmtId="0" fontId="7" fillId="0" borderId="5" xfId="3" applyFont="1" applyBorder="1" applyAlignment="1">
      <alignment horizontal="left" vertical="center"/>
    </xf>
    <xf numFmtId="0" fontId="7" fillId="0" borderId="3" xfId="3" applyFont="1" applyBorder="1" applyAlignment="1">
      <alignment horizontal="left" vertical="center"/>
    </xf>
    <xf numFmtId="0" fontId="7" fillId="0" borderId="4" xfId="3" applyFont="1" applyBorder="1" applyAlignment="1">
      <alignment horizontal="left" vertical="center" wrapText="1"/>
    </xf>
    <xf numFmtId="0" fontId="7" fillId="0" borderId="5" xfId="3" applyFont="1" applyBorder="1" applyAlignment="1">
      <alignment horizontal="left" vertical="center" wrapText="1"/>
    </xf>
    <xf numFmtId="0" fontId="8" fillId="2" borderId="10" xfId="3" applyFont="1" applyFill="1" applyBorder="1" applyAlignment="1">
      <alignment horizontal="center" vertical="center"/>
    </xf>
    <xf numFmtId="0" fontId="8" fillId="2" borderId="12" xfId="3" applyFont="1" applyFill="1" applyBorder="1" applyAlignment="1">
      <alignment horizontal="center" vertical="center"/>
    </xf>
    <xf numFmtId="44" fontId="7" fillId="2" borderId="7" xfId="4" applyNumberFormat="1" applyFont="1" applyFill="1" applyBorder="1" applyAlignment="1">
      <alignment horizontal="center" vertical="center" wrapText="1"/>
    </xf>
    <xf numFmtId="44" fontId="7" fillId="2" borderId="8" xfId="4" applyNumberFormat="1" applyFont="1" applyFill="1" applyBorder="1" applyAlignment="1">
      <alignment horizontal="center" vertical="center" wrapText="1"/>
    </xf>
    <xf numFmtId="44" fontId="7" fillId="2" borderId="11" xfId="4" applyNumberFormat="1" applyFont="1" applyFill="1" applyBorder="1" applyAlignment="1">
      <alignment horizontal="center" vertical="center" wrapText="1"/>
    </xf>
    <xf numFmtId="0" fontId="7" fillId="2" borderId="7" xfId="3" applyFont="1" applyFill="1" applyBorder="1" applyAlignment="1">
      <alignment horizontal="center" vertical="center"/>
    </xf>
    <xf numFmtId="0" fontId="7" fillId="2" borderId="11" xfId="3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9" fontId="6" fillId="0" borderId="6" xfId="3" applyNumberFormat="1" applyFont="1" applyBorder="1" applyAlignment="1">
      <alignment horizontal="center"/>
    </xf>
    <xf numFmtId="0" fontId="5" fillId="0" borderId="0" xfId="3" applyFont="1" applyBorder="1" applyAlignment="1">
      <alignment horizontal="center"/>
    </xf>
    <xf numFmtId="0" fontId="7" fillId="2" borderId="8" xfId="3" applyFont="1" applyFill="1" applyBorder="1" applyAlignment="1">
      <alignment horizontal="center" vertical="center"/>
    </xf>
    <xf numFmtId="0" fontId="7" fillId="0" borderId="7" xfId="3" applyFont="1" applyFill="1" applyBorder="1" applyAlignment="1">
      <alignment horizontal="center" vertical="center"/>
    </xf>
    <xf numFmtId="0" fontId="7" fillId="0" borderId="8" xfId="3" applyFont="1" applyFill="1" applyBorder="1" applyAlignment="1">
      <alignment horizontal="center" vertical="center"/>
    </xf>
    <xf numFmtId="0" fontId="7" fillId="0" borderId="11" xfId="3" applyFont="1" applyFill="1" applyBorder="1" applyAlignment="1">
      <alignment horizontal="center" vertical="center"/>
    </xf>
    <xf numFmtId="0" fontId="4" fillId="0" borderId="0" xfId="3" applyFont="1" applyBorder="1" applyAlignment="1">
      <alignment horizontal="left" vertical="center"/>
    </xf>
    <xf numFmtId="0" fontId="2" fillId="0" borderId="0" xfId="3" applyFont="1" applyBorder="1" applyAlignment="1">
      <alignment horizontal="center"/>
    </xf>
    <xf numFmtId="0" fontId="3" fillId="0" borderId="0" xfId="3" applyFont="1" applyBorder="1" applyAlignment="1">
      <alignment horizontal="center" vertical="center" wrapText="1"/>
    </xf>
    <xf numFmtId="17" fontId="2" fillId="0" borderId="0" xfId="3" applyNumberFormat="1" applyFont="1" applyFill="1" applyBorder="1" applyAlignment="1">
      <alignment horizontal="left" vertical="center"/>
    </xf>
    <xf numFmtId="164" fontId="5" fillId="0" borderId="0" xfId="3" applyNumberFormat="1" applyFont="1" applyFill="1" applyBorder="1" applyAlignment="1">
      <alignment horizontal="left" vertical="center"/>
    </xf>
    <xf numFmtId="14" fontId="5" fillId="0" borderId="4" xfId="3" applyNumberFormat="1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 wrapText="1"/>
    </xf>
    <xf numFmtId="0" fontId="7" fillId="2" borderId="9" xfId="3" applyFont="1" applyFill="1" applyBorder="1" applyAlignment="1">
      <alignment horizontal="center" vertical="center"/>
    </xf>
    <xf numFmtId="44" fontId="7" fillId="3" borderId="9" xfId="2" applyFont="1" applyFill="1" applyBorder="1" applyAlignment="1">
      <alignment horizontal="center" vertical="center" wrapText="1"/>
    </xf>
    <xf numFmtId="10" fontId="2" fillId="0" borderId="9" xfId="7" applyNumberFormat="1" applyFont="1" applyBorder="1"/>
    <xf numFmtId="165" fontId="10" fillId="0" borderId="9" xfId="4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3" applyFont="1" applyFill="1" applyBorder="1" applyAlignment="1" applyProtection="1">
      <alignment horizontal="center" wrapText="1"/>
      <protection locked="0"/>
    </xf>
    <xf numFmtId="0" fontId="14" fillId="0" borderId="0" xfId="3" applyFont="1" applyFill="1" applyBorder="1" applyAlignment="1" applyProtection="1">
      <alignment horizontal="center" wrapText="1"/>
      <protection locked="0"/>
    </xf>
    <xf numFmtId="0" fontId="5" fillId="0" borderId="5" xfId="3" applyFont="1" applyBorder="1" applyAlignment="1">
      <alignment horizontal="center" vertical="center" wrapText="1"/>
    </xf>
    <xf numFmtId="14" fontId="5" fillId="0" borderId="5" xfId="3" applyNumberFormat="1" applyFont="1" applyBorder="1" applyAlignment="1">
      <alignment horizontal="center" vertical="center"/>
    </xf>
    <xf numFmtId="0" fontId="4" fillId="0" borderId="2" xfId="3" applyFont="1" applyBorder="1" applyAlignment="1">
      <alignment horizontal="left" vertical="center"/>
    </xf>
    <xf numFmtId="0" fontId="2" fillId="0" borderId="2" xfId="3" applyFont="1" applyBorder="1" applyAlignment="1">
      <alignment horizontal="center"/>
    </xf>
    <xf numFmtId="14" fontId="5" fillId="0" borderId="3" xfId="3" applyNumberFormat="1" applyFont="1" applyBorder="1" applyAlignment="1">
      <alignment horizontal="center" vertical="center"/>
    </xf>
    <xf numFmtId="17" fontId="2" fillId="0" borderId="2" xfId="3" applyNumberFormat="1" applyFont="1" applyFill="1" applyBorder="1" applyAlignment="1">
      <alignment horizontal="left" vertical="center"/>
    </xf>
    <xf numFmtId="164" fontId="5" fillId="0" borderId="2" xfId="3" applyNumberFormat="1" applyFont="1" applyFill="1" applyBorder="1" applyAlignment="1">
      <alignment horizontal="left" vertical="center"/>
    </xf>
    <xf numFmtId="0" fontId="3" fillId="0" borderId="2" xfId="3" applyFont="1" applyBorder="1" applyAlignment="1">
      <alignment horizontal="center" vertical="center" wrapText="1"/>
    </xf>
  </cellXfs>
  <cellStyles count="9">
    <cellStyle name="Moeda" xfId="2" builtinId="4"/>
    <cellStyle name="Moeda 2" xfId="4"/>
    <cellStyle name="Normal" xfId="0" builtinId="0"/>
    <cellStyle name="Normal 2" xfId="3"/>
    <cellStyle name="Normal 3 2 3" xfId="8"/>
    <cellStyle name="Porcentagem" xfId="7" builtinId="5"/>
    <cellStyle name="Porcentagem 2" xfId="5"/>
    <cellStyle name="Porcentagem 2 2" xfId="6"/>
    <cellStyle name="Vírgula" xfId="1" builtinId="3"/>
  </cellStyles>
  <dxfs count="0"/>
  <tableStyles count="0" defaultTableStyle="TableStyleMedium2" defaultPivotStyle="PivotStyleLight16"/>
  <colors>
    <mruColors>
      <color rgb="FFFF5B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3"/>
  <sheetViews>
    <sheetView tabSelected="1" view="pageBreakPreview" zoomScale="90" zoomScaleNormal="100" zoomScaleSheetLayoutView="90" workbookViewId="0">
      <selection activeCell="A81" sqref="A81:M81"/>
    </sheetView>
  </sheetViews>
  <sheetFormatPr defaultRowHeight="15" x14ac:dyDescent="0.25"/>
  <cols>
    <col min="1" max="1" width="6.42578125" bestFit="1" customWidth="1"/>
    <col min="2" max="2" width="10.85546875" customWidth="1"/>
    <col min="3" max="3" width="10" customWidth="1"/>
    <col min="4" max="4" width="62.140625" customWidth="1"/>
    <col min="5" max="5" width="13.85546875" customWidth="1"/>
    <col min="6" max="6" width="18.28515625" customWidth="1"/>
    <col min="7" max="7" width="13.140625" bestFit="1" customWidth="1"/>
    <col min="8" max="8" width="12.7109375" customWidth="1"/>
    <col min="9" max="9" width="20.140625" bestFit="1" customWidth="1"/>
    <col min="10" max="10" width="18.42578125" customWidth="1"/>
    <col min="11" max="13" width="17.7109375" customWidth="1"/>
    <col min="14" max="14" width="17.7109375" style="124" customWidth="1"/>
    <col min="15" max="15" width="17.7109375" style="147" customWidth="1"/>
    <col min="16" max="16" width="10.7109375" style="52" customWidth="1"/>
    <col min="17" max="17" width="9.140625" style="86"/>
  </cols>
  <sheetData>
    <row r="1" spans="1:17" ht="18" x14ac:dyDescent="0.25">
      <c r="A1" s="93"/>
      <c r="B1" s="94"/>
      <c r="C1" s="94"/>
      <c r="D1" s="94"/>
      <c r="E1" s="95" t="s">
        <v>138</v>
      </c>
      <c r="F1" s="95"/>
      <c r="G1" s="95"/>
      <c r="H1" s="95"/>
      <c r="I1" s="95"/>
      <c r="J1" s="95"/>
      <c r="K1" s="95"/>
      <c r="L1" s="182"/>
      <c r="M1" s="197"/>
      <c r="N1" s="103"/>
      <c r="O1" s="125"/>
    </row>
    <row r="2" spans="1:17" ht="15.75" x14ac:dyDescent="0.25">
      <c r="A2" s="96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97"/>
      <c r="N2" s="104"/>
      <c r="O2" s="126"/>
      <c r="P2" s="55"/>
      <c r="Q2" s="55"/>
    </row>
    <row r="3" spans="1:17" x14ac:dyDescent="0.25">
      <c r="A3" s="3" t="s">
        <v>0</v>
      </c>
      <c r="B3" s="2"/>
      <c r="C3" s="2"/>
      <c r="D3" s="2"/>
      <c r="E3" s="3" t="s">
        <v>1</v>
      </c>
      <c r="F3" s="2"/>
      <c r="G3" s="2"/>
      <c r="H3" s="2"/>
      <c r="I3" s="4"/>
      <c r="J3" s="3" t="s">
        <v>2</v>
      </c>
      <c r="K3" s="2"/>
      <c r="L3" s="2"/>
      <c r="M3" s="4"/>
      <c r="N3" s="105"/>
      <c r="O3" s="127"/>
    </row>
    <row r="4" spans="1:17" x14ac:dyDescent="0.25">
      <c r="A4" s="153" t="s">
        <v>37</v>
      </c>
      <c r="B4" s="154"/>
      <c r="C4" s="154"/>
      <c r="D4" s="155"/>
      <c r="E4" s="153" t="s">
        <v>3</v>
      </c>
      <c r="F4" s="154"/>
      <c r="G4" s="154"/>
      <c r="H4" s="154"/>
      <c r="I4" s="155"/>
      <c r="J4" s="156"/>
      <c r="K4" s="188"/>
      <c r="L4" s="195"/>
      <c r="M4" s="150"/>
      <c r="N4" s="106"/>
      <c r="O4" s="128"/>
    </row>
    <row r="5" spans="1:17" x14ac:dyDescent="0.25">
      <c r="A5" s="98"/>
      <c r="B5" s="5"/>
      <c r="C5" s="5"/>
      <c r="D5" s="5"/>
      <c r="E5" s="5"/>
      <c r="F5" s="5"/>
      <c r="G5" s="5"/>
      <c r="H5" s="5"/>
      <c r="I5" s="5"/>
      <c r="J5" s="183"/>
      <c r="K5" s="183"/>
      <c r="L5" s="183"/>
      <c r="M5" s="198"/>
      <c r="N5" s="107"/>
      <c r="O5" s="129"/>
    </row>
    <row r="6" spans="1:17" x14ac:dyDescent="0.25">
      <c r="A6" s="99" t="s">
        <v>4</v>
      </c>
      <c r="B6" s="56"/>
      <c r="C6" s="56"/>
      <c r="D6" s="6"/>
      <c r="E6" s="3" t="s">
        <v>5</v>
      </c>
      <c r="F6" s="2"/>
      <c r="G6" s="2"/>
      <c r="H6" s="2"/>
      <c r="I6" s="2"/>
      <c r="J6" s="2"/>
      <c r="K6" s="2"/>
      <c r="L6" s="2"/>
      <c r="M6" s="4"/>
      <c r="N6" s="105"/>
      <c r="O6" s="127"/>
    </row>
    <row r="7" spans="1:17" x14ac:dyDescent="0.25">
      <c r="A7" s="90" t="s">
        <v>6</v>
      </c>
      <c r="B7" s="88"/>
      <c r="C7" s="88"/>
      <c r="D7" s="89"/>
      <c r="E7" s="90" t="s">
        <v>7</v>
      </c>
      <c r="F7" s="88"/>
      <c r="G7" s="88"/>
      <c r="H7" s="88"/>
      <c r="I7" s="88"/>
      <c r="J7" s="88"/>
      <c r="K7" s="148"/>
      <c r="L7" s="148"/>
      <c r="M7" s="149"/>
      <c r="N7" s="108"/>
      <c r="O7" s="130"/>
    </row>
    <row r="8" spans="1:17" x14ac:dyDescent="0.25">
      <c r="A8" s="98"/>
      <c r="B8" s="5"/>
      <c r="C8" s="5"/>
      <c r="D8" s="5"/>
      <c r="E8" s="5"/>
      <c r="F8" s="5"/>
      <c r="G8" s="5"/>
      <c r="H8" s="5"/>
      <c r="I8" s="5"/>
      <c r="J8" s="5"/>
      <c r="K8" s="183"/>
      <c r="L8" s="183"/>
      <c r="M8" s="198"/>
      <c r="N8" s="107"/>
      <c r="O8" s="129"/>
    </row>
    <row r="9" spans="1:17" x14ac:dyDescent="0.25">
      <c r="A9" s="99" t="s">
        <v>8</v>
      </c>
      <c r="B9" s="56"/>
      <c r="C9" s="56"/>
      <c r="D9" s="6"/>
      <c r="E9" s="3" t="s">
        <v>9</v>
      </c>
      <c r="F9" s="2"/>
      <c r="G9" s="2"/>
      <c r="H9" s="2"/>
      <c r="I9" s="2"/>
      <c r="J9" s="2"/>
      <c r="K9" s="3" t="s">
        <v>10</v>
      </c>
      <c r="L9" s="2"/>
      <c r="M9" s="4"/>
      <c r="N9" s="105"/>
      <c r="O9" s="127"/>
    </row>
    <row r="10" spans="1:17" x14ac:dyDescent="0.25">
      <c r="A10" s="100" t="s">
        <v>7</v>
      </c>
      <c r="B10" s="57"/>
      <c r="C10" s="57"/>
      <c r="D10" s="7"/>
      <c r="E10" s="157"/>
      <c r="F10" s="158"/>
      <c r="G10" s="158"/>
      <c r="H10" s="158"/>
      <c r="I10" s="158"/>
      <c r="J10" s="159"/>
      <c r="K10" s="187">
        <v>43287</v>
      </c>
      <c r="L10" s="196"/>
      <c r="M10" s="199"/>
      <c r="N10" s="109"/>
      <c r="O10" s="131"/>
    </row>
    <row r="11" spans="1:17" x14ac:dyDescent="0.25">
      <c r="A11" s="98"/>
      <c r="B11" s="5"/>
      <c r="C11" s="5"/>
      <c r="D11" s="5"/>
      <c r="E11" s="5"/>
      <c r="F11" s="5"/>
      <c r="G11" s="5"/>
      <c r="H11" s="5"/>
      <c r="I11" s="5"/>
      <c r="J11" s="5"/>
      <c r="K11" s="183"/>
      <c r="L11" s="183"/>
      <c r="M11" s="198"/>
      <c r="N11" s="107"/>
      <c r="O11" s="129"/>
    </row>
    <row r="12" spans="1:17" x14ac:dyDescent="0.25">
      <c r="A12" s="3" t="s">
        <v>11</v>
      </c>
      <c r="B12" s="2"/>
      <c r="C12" s="2"/>
      <c r="D12" s="2"/>
      <c r="E12" s="2"/>
      <c r="F12" s="2"/>
      <c r="G12" s="2"/>
      <c r="H12" s="4"/>
      <c r="I12" s="3" t="s">
        <v>12</v>
      </c>
      <c r="J12" s="2"/>
      <c r="K12" s="2"/>
      <c r="L12" s="2"/>
      <c r="M12" s="4"/>
      <c r="N12" s="105"/>
      <c r="O12" s="127"/>
    </row>
    <row r="13" spans="1:17" ht="24.75" customHeight="1" x14ac:dyDescent="0.25">
      <c r="A13" s="163" t="s">
        <v>38</v>
      </c>
      <c r="B13" s="164"/>
      <c r="C13" s="164"/>
      <c r="D13" s="164"/>
      <c r="E13" s="164"/>
      <c r="F13" s="164"/>
      <c r="G13" s="164"/>
      <c r="H13" s="165"/>
      <c r="I13" s="166" t="s">
        <v>39</v>
      </c>
      <c r="J13" s="167"/>
      <c r="K13" s="167"/>
      <c r="L13" s="151"/>
      <c r="M13" s="152"/>
      <c r="N13" s="110"/>
      <c r="O13" s="132"/>
    </row>
    <row r="14" spans="1:17" ht="15.75" thickBot="1" x14ac:dyDescent="0.3">
      <c r="A14" s="98"/>
      <c r="B14" s="5"/>
      <c r="C14" s="5"/>
      <c r="D14" s="5"/>
      <c r="E14" s="5"/>
      <c r="F14" s="5"/>
      <c r="G14" s="5"/>
      <c r="H14" s="5"/>
      <c r="I14" s="183"/>
      <c r="J14" s="183"/>
      <c r="K14" s="183"/>
      <c r="L14" s="183"/>
      <c r="M14" s="198"/>
      <c r="N14" s="107"/>
      <c r="O14" s="129"/>
    </row>
    <row r="15" spans="1:17" x14ac:dyDescent="0.25">
      <c r="A15" s="99" t="s">
        <v>13</v>
      </c>
      <c r="B15" s="56"/>
      <c r="C15" s="56"/>
      <c r="D15" s="6"/>
      <c r="E15" s="3" t="s">
        <v>14</v>
      </c>
      <c r="F15" s="2"/>
      <c r="G15" s="2"/>
      <c r="H15" s="4"/>
      <c r="I15" s="3" t="s">
        <v>15</v>
      </c>
      <c r="J15" s="79" t="s">
        <v>130</v>
      </c>
      <c r="K15" s="101">
        <v>44682</v>
      </c>
      <c r="L15" s="185"/>
      <c r="M15" s="200"/>
      <c r="N15" s="111"/>
      <c r="O15" s="133"/>
    </row>
    <row r="16" spans="1:17" ht="15.75" thickBot="1" x14ac:dyDescent="0.3">
      <c r="A16" s="9" t="s">
        <v>40</v>
      </c>
      <c r="B16" s="10"/>
      <c r="C16" s="10"/>
      <c r="D16" s="8"/>
      <c r="E16" s="9">
        <v>42727</v>
      </c>
      <c r="F16" s="10"/>
      <c r="G16" s="10"/>
      <c r="H16" s="8"/>
      <c r="I16" s="11">
        <v>330092.84999999998</v>
      </c>
      <c r="J16" s="80" t="s">
        <v>131</v>
      </c>
      <c r="K16" s="102"/>
      <c r="L16" s="186"/>
      <c r="M16" s="201"/>
      <c r="N16" s="112"/>
      <c r="O16" s="134"/>
    </row>
    <row r="17" spans="1:17" ht="15.75" x14ac:dyDescent="0.25">
      <c r="A17" s="12"/>
      <c r="B17" s="13"/>
      <c r="C17" s="13"/>
      <c r="D17" s="13"/>
      <c r="E17" s="13"/>
      <c r="F17" s="13"/>
      <c r="G17" s="13"/>
      <c r="H17" s="13"/>
      <c r="I17" s="13"/>
      <c r="J17" s="78"/>
      <c r="K17" s="78"/>
      <c r="L17" s="184"/>
      <c r="M17" s="202"/>
      <c r="N17" s="113"/>
      <c r="O17" s="135"/>
    </row>
    <row r="18" spans="1:17" x14ac:dyDescent="0.25">
      <c r="A18" s="168" t="s">
        <v>16</v>
      </c>
      <c r="B18" s="91"/>
      <c r="C18" s="91"/>
      <c r="D18" s="91" t="s">
        <v>17</v>
      </c>
      <c r="E18" s="168" t="s">
        <v>18</v>
      </c>
      <c r="F18" s="60"/>
      <c r="G18" s="170" t="s">
        <v>5</v>
      </c>
      <c r="H18" s="171"/>
      <c r="I18" s="172"/>
      <c r="J18" s="173" t="s">
        <v>116</v>
      </c>
      <c r="K18" s="174"/>
      <c r="L18" s="189" t="s">
        <v>140</v>
      </c>
      <c r="M18" s="189"/>
      <c r="N18" s="114"/>
      <c r="O18" s="136"/>
    </row>
    <row r="19" spans="1:17" ht="30" x14ac:dyDescent="0.25">
      <c r="A19" s="169"/>
      <c r="B19" s="59" t="s">
        <v>119</v>
      </c>
      <c r="C19" s="58" t="s">
        <v>120</v>
      </c>
      <c r="D19" s="92"/>
      <c r="E19" s="169"/>
      <c r="F19" s="14" t="s">
        <v>121</v>
      </c>
      <c r="G19" s="14" t="s">
        <v>19</v>
      </c>
      <c r="H19" s="15" t="s">
        <v>20</v>
      </c>
      <c r="I19" s="16" t="s">
        <v>21</v>
      </c>
      <c r="J19" s="17" t="s">
        <v>20</v>
      </c>
      <c r="K19" s="18" t="s">
        <v>21</v>
      </c>
      <c r="L19" s="18" t="s">
        <v>19</v>
      </c>
      <c r="M19" s="18" t="s">
        <v>21</v>
      </c>
      <c r="N19" s="115"/>
      <c r="O19" s="137"/>
    </row>
    <row r="20" spans="1:17" x14ac:dyDescent="0.25">
      <c r="A20" s="19" t="s">
        <v>22</v>
      </c>
      <c r="B20" s="19"/>
      <c r="C20" s="19"/>
      <c r="D20" s="20" t="s">
        <v>50</v>
      </c>
      <c r="E20" s="21"/>
      <c r="F20" s="22"/>
      <c r="G20" s="22"/>
      <c r="H20" s="23"/>
      <c r="I20" s="24"/>
      <c r="J20" s="25"/>
      <c r="K20" s="26"/>
      <c r="L20" s="26"/>
      <c r="M20" s="26"/>
      <c r="N20" s="116"/>
      <c r="O20" s="138"/>
    </row>
    <row r="21" spans="1:17" x14ac:dyDescent="0.25">
      <c r="A21" s="27" t="s">
        <v>30</v>
      </c>
      <c r="B21" s="28"/>
      <c r="C21" s="28"/>
      <c r="D21" s="66" t="s">
        <v>41</v>
      </c>
      <c r="E21" s="28" t="s">
        <v>29</v>
      </c>
      <c r="F21" s="29">
        <v>290.47000000000003</v>
      </c>
      <c r="G21" s="29">
        <v>290.47000000000003</v>
      </c>
      <c r="H21" s="30">
        <v>5</v>
      </c>
      <c r="I21" s="31">
        <v>1452.3500000000001</v>
      </c>
      <c r="J21" s="30">
        <v>0</v>
      </c>
      <c r="K21" s="32"/>
      <c r="L21" s="32"/>
      <c r="M21" s="32"/>
      <c r="N21" s="117"/>
      <c r="O21" s="139"/>
    </row>
    <row r="22" spans="1:17" ht="24" x14ac:dyDescent="0.25">
      <c r="A22" s="27" t="s">
        <v>31</v>
      </c>
      <c r="B22" s="28"/>
      <c r="C22" s="28"/>
      <c r="D22" s="64" t="s">
        <v>43</v>
      </c>
      <c r="E22" s="28" t="s">
        <v>29</v>
      </c>
      <c r="F22" s="29">
        <v>381.53</v>
      </c>
      <c r="G22" s="29">
        <v>381.53</v>
      </c>
      <c r="H22" s="30">
        <v>21</v>
      </c>
      <c r="I22" s="31">
        <v>8012.1299999999992</v>
      </c>
      <c r="J22" s="30">
        <v>0</v>
      </c>
      <c r="K22" s="32"/>
      <c r="L22" s="32"/>
      <c r="M22" s="32"/>
      <c r="N22" s="117"/>
      <c r="O22" s="139"/>
    </row>
    <row r="23" spans="1:17" ht="36" x14ac:dyDescent="0.25">
      <c r="A23" s="27" t="s">
        <v>32</v>
      </c>
      <c r="B23" s="28"/>
      <c r="C23" s="28"/>
      <c r="D23" s="64" t="s">
        <v>44</v>
      </c>
      <c r="E23" s="28" t="s">
        <v>29</v>
      </c>
      <c r="F23" s="29">
        <v>471.68</v>
      </c>
      <c r="G23" s="29">
        <v>471.68</v>
      </c>
      <c r="H23" s="30">
        <v>3.5999999999999996</v>
      </c>
      <c r="I23" s="49">
        <v>1698.0479999999998</v>
      </c>
      <c r="J23" s="30">
        <v>0</v>
      </c>
      <c r="K23" s="32"/>
      <c r="L23" s="32"/>
      <c r="M23" s="32"/>
      <c r="N23" s="117"/>
      <c r="O23" s="139"/>
    </row>
    <row r="24" spans="1:17" x14ac:dyDescent="0.25">
      <c r="A24" s="160" t="s">
        <v>23</v>
      </c>
      <c r="B24" s="161"/>
      <c r="C24" s="161"/>
      <c r="D24" s="161"/>
      <c r="E24" s="161"/>
      <c r="F24" s="161"/>
      <c r="G24" s="161"/>
      <c r="H24" s="162"/>
      <c r="I24" s="33">
        <v>11162.527999999998</v>
      </c>
      <c r="J24" s="34"/>
      <c r="K24" s="33"/>
      <c r="L24" s="190"/>
      <c r="M24" s="190"/>
      <c r="N24" s="118"/>
      <c r="O24" s="140"/>
    </row>
    <row r="25" spans="1:17" ht="48" x14ac:dyDescent="0.25">
      <c r="A25" s="19" t="s">
        <v>24</v>
      </c>
      <c r="B25" s="19"/>
      <c r="C25" s="19"/>
      <c r="D25" s="19" t="s">
        <v>51</v>
      </c>
      <c r="E25" s="21"/>
      <c r="F25" s="22"/>
      <c r="G25" s="22"/>
      <c r="H25" s="23"/>
      <c r="I25" s="24"/>
      <c r="J25" s="23"/>
      <c r="K25" s="26"/>
      <c r="L25" s="26"/>
      <c r="M25" s="26"/>
      <c r="N25" s="116"/>
      <c r="O25" s="138"/>
    </row>
    <row r="26" spans="1:17" x14ac:dyDescent="0.25">
      <c r="A26" s="27" t="s">
        <v>25</v>
      </c>
      <c r="B26" s="28"/>
      <c r="C26" s="28"/>
      <c r="D26" s="64" t="s">
        <v>49</v>
      </c>
      <c r="E26" s="28" t="s">
        <v>45</v>
      </c>
      <c r="F26" s="29">
        <v>11.7</v>
      </c>
      <c r="G26" s="29">
        <v>11.7</v>
      </c>
      <c r="H26" s="30">
        <v>10</v>
      </c>
      <c r="I26" s="31">
        <v>117</v>
      </c>
      <c r="J26" s="30">
        <v>0</v>
      </c>
      <c r="K26" s="32"/>
      <c r="L26" s="32"/>
      <c r="M26" s="32"/>
      <c r="N26" s="117"/>
      <c r="O26" s="139"/>
    </row>
    <row r="27" spans="1:17" ht="24" x14ac:dyDescent="0.25">
      <c r="A27" s="27" t="s">
        <v>26</v>
      </c>
      <c r="B27" s="28"/>
      <c r="C27" s="28"/>
      <c r="D27" s="64" t="s">
        <v>46</v>
      </c>
      <c r="E27" s="28" t="s">
        <v>42</v>
      </c>
      <c r="F27" s="29">
        <v>16.559999999999999</v>
      </c>
      <c r="G27" s="29">
        <v>16.559999999999999</v>
      </c>
      <c r="H27" s="30">
        <v>454.70000000000005</v>
      </c>
      <c r="I27" s="31">
        <v>7529.8320000000003</v>
      </c>
      <c r="J27" s="30">
        <v>0</v>
      </c>
      <c r="K27" s="32"/>
      <c r="L27" s="32"/>
      <c r="M27" s="32"/>
      <c r="N27" s="117"/>
      <c r="O27" s="139"/>
    </row>
    <row r="28" spans="1:17" x14ac:dyDescent="0.25">
      <c r="A28" s="27" t="s">
        <v>47</v>
      </c>
      <c r="B28" s="28"/>
      <c r="C28" s="28"/>
      <c r="D28" s="64" t="s">
        <v>48</v>
      </c>
      <c r="E28" s="28" t="s">
        <v>45</v>
      </c>
      <c r="F28" s="29">
        <v>29.53</v>
      </c>
      <c r="G28" s="29">
        <v>29.53</v>
      </c>
      <c r="H28" s="30">
        <v>20</v>
      </c>
      <c r="I28" s="31">
        <v>590.6</v>
      </c>
      <c r="J28" s="30">
        <v>0</v>
      </c>
      <c r="K28" s="32"/>
      <c r="L28" s="32"/>
      <c r="M28" s="32"/>
      <c r="N28" s="117"/>
      <c r="O28" s="139"/>
    </row>
    <row r="29" spans="1:17" x14ac:dyDescent="0.25">
      <c r="A29" s="160" t="s">
        <v>23</v>
      </c>
      <c r="B29" s="161"/>
      <c r="C29" s="161"/>
      <c r="D29" s="161"/>
      <c r="E29" s="161"/>
      <c r="F29" s="161"/>
      <c r="G29" s="161"/>
      <c r="H29" s="162"/>
      <c r="I29" s="33">
        <v>8237.4320000000007</v>
      </c>
      <c r="J29" s="34"/>
      <c r="K29" s="33"/>
      <c r="L29" s="190"/>
      <c r="M29" s="190"/>
      <c r="N29" s="118"/>
      <c r="O29" s="140"/>
    </row>
    <row r="30" spans="1:17" x14ac:dyDescent="0.25">
      <c r="A30" s="19" t="s">
        <v>27</v>
      </c>
      <c r="B30" s="19"/>
      <c r="C30" s="19"/>
      <c r="D30" s="20" t="s">
        <v>52</v>
      </c>
      <c r="E30" s="21"/>
      <c r="F30" s="22"/>
      <c r="G30" s="22"/>
      <c r="H30" s="23"/>
      <c r="I30" s="24"/>
      <c r="J30" s="23"/>
      <c r="K30" s="26"/>
      <c r="L30" s="26"/>
      <c r="M30" s="26"/>
      <c r="N30" s="116"/>
      <c r="O30" s="138"/>
    </row>
    <row r="31" spans="1:17" s="54" customFormat="1" ht="60" x14ac:dyDescent="0.25">
      <c r="A31" s="67" t="s">
        <v>53</v>
      </c>
      <c r="B31" s="68">
        <v>90106</v>
      </c>
      <c r="C31" s="68" t="s">
        <v>122</v>
      </c>
      <c r="D31" s="69" t="s">
        <v>54</v>
      </c>
      <c r="E31" s="68" t="s">
        <v>34</v>
      </c>
      <c r="F31" s="70">
        <v>8.9695400000000003</v>
      </c>
      <c r="G31" s="70">
        <v>8.67</v>
      </c>
      <c r="H31" s="71">
        <v>849.97</v>
      </c>
      <c r="I31" s="72">
        <v>7369.2399000000005</v>
      </c>
      <c r="J31" s="71">
        <v>29.52</v>
      </c>
      <c r="K31" s="73">
        <f>ROUND(J31,2)*ROUND(F31,2)</f>
        <v>264.7944</v>
      </c>
      <c r="L31" s="192"/>
      <c r="M31" s="73">
        <f>ROUND(L31,2)*ROUND(J31,2)</f>
        <v>0</v>
      </c>
      <c r="N31" s="119"/>
      <c r="O31" s="141"/>
      <c r="P31" s="74"/>
      <c r="Q31" s="74"/>
    </row>
    <row r="32" spans="1:17" s="54" customFormat="1" ht="72" x14ac:dyDescent="0.25">
      <c r="A32" s="67" t="s">
        <v>55</v>
      </c>
      <c r="B32" s="68">
        <v>90108</v>
      </c>
      <c r="C32" s="68" t="s">
        <v>122</v>
      </c>
      <c r="D32" s="69" t="s">
        <v>56</v>
      </c>
      <c r="E32" s="68" t="s">
        <v>34</v>
      </c>
      <c r="F32" s="70">
        <v>8.0511999999999997</v>
      </c>
      <c r="G32" s="70">
        <v>7.77</v>
      </c>
      <c r="H32" s="71">
        <v>388.38</v>
      </c>
      <c r="I32" s="72">
        <v>3017.7125999999998</v>
      </c>
      <c r="J32" s="71">
        <v>47.32</v>
      </c>
      <c r="K32" s="73">
        <f t="shared" ref="K32:K34" si="0">ROUND(J32,2)*ROUND(F32,2)</f>
        <v>380.92600000000004</v>
      </c>
      <c r="L32" s="192"/>
      <c r="M32" s="73">
        <f>ROUND(L32,2)*ROUND(J32,2)</f>
        <v>0</v>
      </c>
      <c r="N32" s="119"/>
      <c r="O32" s="141"/>
      <c r="P32" s="74"/>
      <c r="Q32" s="74"/>
    </row>
    <row r="33" spans="1:17" s="54" customFormat="1" ht="60" x14ac:dyDescent="0.25">
      <c r="A33" s="67" t="s">
        <v>57</v>
      </c>
      <c r="B33" s="68">
        <v>90095</v>
      </c>
      <c r="C33" s="75" t="s">
        <v>122</v>
      </c>
      <c r="D33" s="69" t="s">
        <v>58</v>
      </c>
      <c r="E33" s="68" t="s">
        <v>34</v>
      </c>
      <c r="F33" s="70">
        <v>6.6044999999999998</v>
      </c>
      <c r="G33" s="70">
        <v>1.76</v>
      </c>
      <c r="H33" s="71">
        <v>97.67</v>
      </c>
      <c r="I33" s="72">
        <v>171.89920000000001</v>
      </c>
      <c r="J33" s="71">
        <v>18.950000000000003</v>
      </c>
      <c r="K33" s="73">
        <f t="shared" si="0"/>
        <v>125.07</v>
      </c>
      <c r="L33" s="192"/>
      <c r="M33" s="73">
        <f t="shared" ref="M32:M34" si="1">ROUND(L33,2)*ROUND(J33,2)</f>
        <v>0</v>
      </c>
      <c r="N33" s="119"/>
      <c r="O33" s="141"/>
      <c r="P33" s="74"/>
      <c r="Q33" s="74"/>
    </row>
    <row r="34" spans="1:17" s="54" customFormat="1" ht="36" x14ac:dyDescent="0.25">
      <c r="A34" s="67" t="s">
        <v>59</v>
      </c>
      <c r="B34" s="68">
        <v>101570</v>
      </c>
      <c r="C34" s="68" t="s">
        <v>122</v>
      </c>
      <c r="D34" s="69" t="s">
        <v>60</v>
      </c>
      <c r="E34" s="68" t="s">
        <v>29</v>
      </c>
      <c r="F34" s="70">
        <v>28.204360000000001</v>
      </c>
      <c r="G34" s="70">
        <v>13.24</v>
      </c>
      <c r="H34" s="71">
        <v>433.76</v>
      </c>
      <c r="I34" s="72">
        <v>5742.9823999999999</v>
      </c>
      <c r="J34" s="71">
        <v>31.579999999999984</v>
      </c>
      <c r="K34" s="73">
        <f t="shared" si="0"/>
        <v>890.55599999999993</v>
      </c>
      <c r="L34" s="192"/>
      <c r="M34" s="73">
        <f t="shared" si="1"/>
        <v>0</v>
      </c>
      <c r="N34" s="119"/>
      <c r="O34" s="141"/>
      <c r="P34" s="74"/>
      <c r="Q34" s="74"/>
    </row>
    <row r="35" spans="1:17" ht="36" x14ac:dyDescent="0.25">
      <c r="A35" s="27" t="s">
        <v>61</v>
      </c>
      <c r="B35" s="28"/>
      <c r="C35" s="28"/>
      <c r="D35" s="64" t="s">
        <v>62</v>
      </c>
      <c r="E35" s="28" t="s">
        <v>45</v>
      </c>
      <c r="F35" s="29">
        <v>1794.24</v>
      </c>
      <c r="G35" s="29">
        <v>1794.24</v>
      </c>
      <c r="H35" s="30">
        <v>17</v>
      </c>
      <c r="I35" s="31">
        <v>30502.080000000002</v>
      </c>
      <c r="J35" s="30">
        <v>0</v>
      </c>
      <c r="K35" s="32"/>
      <c r="L35" s="32"/>
      <c r="M35" s="32"/>
      <c r="N35" s="119"/>
      <c r="O35" s="139"/>
    </row>
    <row r="36" spans="1:17" ht="36" x14ac:dyDescent="0.25">
      <c r="A36" s="27" t="s">
        <v>63</v>
      </c>
      <c r="B36" s="28"/>
      <c r="C36" s="28"/>
      <c r="D36" s="64" t="s">
        <v>64</v>
      </c>
      <c r="E36" s="28" t="s">
        <v>45</v>
      </c>
      <c r="F36" s="29">
        <v>2033.25</v>
      </c>
      <c r="G36" s="29">
        <v>2033.25</v>
      </c>
      <c r="H36" s="30">
        <v>3</v>
      </c>
      <c r="I36" s="31">
        <v>6099.75</v>
      </c>
      <c r="J36" s="30">
        <v>0</v>
      </c>
      <c r="K36" s="32"/>
      <c r="L36" s="32"/>
      <c r="M36" s="32"/>
      <c r="N36" s="119"/>
      <c r="O36" s="139"/>
    </row>
    <row r="37" spans="1:17" ht="24" x14ac:dyDescent="0.25">
      <c r="A37" s="27" t="s">
        <v>65</v>
      </c>
      <c r="B37" s="28"/>
      <c r="C37" s="28"/>
      <c r="D37" s="64" t="s">
        <v>66</v>
      </c>
      <c r="E37" s="28" t="s">
        <v>33</v>
      </c>
      <c r="F37" s="29">
        <v>504.41</v>
      </c>
      <c r="G37" s="29">
        <v>504.41</v>
      </c>
      <c r="H37" s="30">
        <v>17.3</v>
      </c>
      <c r="I37" s="31">
        <v>8726.2930000000015</v>
      </c>
      <c r="J37" s="30">
        <v>0</v>
      </c>
      <c r="K37" s="32"/>
      <c r="L37" s="32"/>
      <c r="M37" s="32"/>
      <c r="N37" s="119"/>
      <c r="O37" s="139"/>
    </row>
    <row r="38" spans="1:17" ht="50.25" customHeight="1" x14ac:dyDescent="0.25">
      <c r="A38" s="27" t="s">
        <v>67</v>
      </c>
      <c r="B38" s="28"/>
      <c r="C38" s="28"/>
      <c r="D38" s="65" t="s">
        <v>68</v>
      </c>
      <c r="E38" s="28" t="s">
        <v>45</v>
      </c>
      <c r="F38" s="29">
        <v>366.27</v>
      </c>
      <c r="G38" s="29">
        <v>366.27</v>
      </c>
      <c r="H38" s="30">
        <v>20</v>
      </c>
      <c r="I38" s="31">
        <v>7325.4</v>
      </c>
      <c r="J38" s="30">
        <v>0</v>
      </c>
      <c r="K38" s="32"/>
      <c r="L38" s="32"/>
      <c r="M38" s="32"/>
      <c r="N38" s="119"/>
      <c r="O38" s="139"/>
    </row>
    <row r="39" spans="1:17" s="54" customFormat="1" ht="36" x14ac:dyDescent="0.25">
      <c r="A39" s="67" t="s">
        <v>69</v>
      </c>
      <c r="B39" s="68">
        <v>101801</v>
      </c>
      <c r="C39" s="68" t="s">
        <v>122</v>
      </c>
      <c r="D39" s="69" t="s">
        <v>132</v>
      </c>
      <c r="E39" s="68" t="s">
        <v>45</v>
      </c>
      <c r="F39" s="70">
        <v>1164.3293200000001</v>
      </c>
      <c r="G39" s="70">
        <v>495.98</v>
      </c>
      <c r="H39" s="71">
        <v>37</v>
      </c>
      <c r="I39" s="72">
        <v>18351.260000000002</v>
      </c>
      <c r="J39" s="71">
        <v>16</v>
      </c>
      <c r="K39" s="73">
        <f t="shared" ref="K39:K40" si="2">ROUND(J39,2)*ROUND(F39,2)</f>
        <v>18629.28</v>
      </c>
      <c r="L39" s="192"/>
      <c r="M39" s="73">
        <f>ROUND(L39,2)*ROUND(J39,2)</f>
        <v>0</v>
      </c>
      <c r="N39" s="119"/>
      <c r="O39" s="141"/>
      <c r="P39" s="74"/>
      <c r="Q39" s="74"/>
    </row>
    <row r="40" spans="1:17" s="54" customFormat="1" ht="24" x14ac:dyDescent="0.25">
      <c r="A40" s="67" t="s">
        <v>70</v>
      </c>
      <c r="B40" s="68">
        <v>100323</v>
      </c>
      <c r="C40" s="68" t="s">
        <v>122</v>
      </c>
      <c r="D40" s="69" t="s">
        <v>123</v>
      </c>
      <c r="E40" s="68" t="s">
        <v>34</v>
      </c>
      <c r="F40" s="70">
        <v>144.36808000000002</v>
      </c>
      <c r="G40" s="70">
        <v>83.25</v>
      </c>
      <c r="H40" s="71">
        <v>54.27</v>
      </c>
      <c r="I40" s="72">
        <v>4517.9775</v>
      </c>
      <c r="J40" s="71">
        <v>3.1554000000000002</v>
      </c>
      <c r="K40" s="73">
        <f t="shared" si="2"/>
        <v>456.20920000000001</v>
      </c>
      <c r="L40" s="192"/>
      <c r="M40" s="73">
        <f t="shared" ref="M39:M40" si="3">ROUND(L40,2)*ROUND(J40,2)</f>
        <v>0</v>
      </c>
      <c r="N40" s="119"/>
      <c r="O40" s="141"/>
      <c r="P40" s="74"/>
      <c r="Q40" s="74"/>
    </row>
    <row r="41" spans="1:17" ht="48" x14ac:dyDescent="0.25">
      <c r="A41" s="27" t="s">
        <v>71</v>
      </c>
      <c r="B41" s="28"/>
      <c r="C41" s="28"/>
      <c r="D41" s="64" t="s">
        <v>72</v>
      </c>
      <c r="E41" s="28" t="s">
        <v>33</v>
      </c>
      <c r="F41" s="29">
        <v>50.23</v>
      </c>
      <c r="G41" s="29">
        <v>50.23</v>
      </c>
      <c r="H41" s="30">
        <v>196.93</v>
      </c>
      <c r="I41" s="31">
        <v>9891.7939000000006</v>
      </c>
      <c r="J41" s="30">
        <v>0</v>
      </c>
      <c r="K41" s="32"/>
      <c r="L41" s="32"/>
      <c r="M41" s="32"/>
      <c r="N41" s="119"/>
      <c r="O41" s="139"/>
    </row>
    <row r="42" spans="1:17" s="54" customFormat="1" ht="48" x14ac:dyDescent="0.25">
      <c r="A42" s="67" t="s">
        <v>73</v>
      </c>
      <c r="B42" s="68"/>
      <c r="C42" s="68"/>
      <c r="D42" s="69" t="s">
        <v>74</v>
      </c>
      <c r="E42" s="68" t="s">
        <v>33</v>
      </c>
      <c r="F42" s="70">
        <v>72.540000000000006</v>
      </c>
      <c r="G42" s="70">
        <v>72.540000000000006</v>
      </c>
      <c r="H42" s="71">
        <v>337.99</v>
      </c>
      <c r="I42" s="72">
        <v>24517.794600000001</v>
      </c>
      <c r="J42" s="71">
        <v>0</v>
      </c>
      <c r="K42" s="73"/>
      <c r="L42" s="73"/>
      <c r="M42" s="73"/>
      <c r="N42" s="119"/>
      <c r="O42" s="141"/>
      <c r="P42" s="74"/>
      <c r="Q42" s="74"/>
    </row>
    <row r="43" spans="1:17" s="54" customFormat="1" ht="48" x14ac:dyDescent="0.25">
      <c r="A43" s="67" t="s">
        <v>75</v>
      </c>
      <c r="B43" s="68">
        <v>92212</v>
      </c>
      <c r="C43" s="68" t="s">
        <v>122</v>
      </c>
      <c r="D43" s="69" t="s">
        <v>76</v>
      </c>
      <c r="E43" s="68" t="s">
        <v>33</v>
      </c>
      <c r="F43" s="70">
        <v>340.21352000000002</v>
      </c>
      <c r="G43" s="70">
        <v>117.36</v>
      </c>
      <c r="H43" s="71">
        <v>39.340000000000003</v>
      </c>
      <c r="I43" s="72">
        <v>4616.9424000000008</v>
      </c>
      <c r="J43" s="71">
        <v>26.310000000000002</v>
      </c>
      <c r="K43" s="73">
        <f t="shared" ref="K43:K44" si="4">ROUND(J43,2)*ROUND(F43,2)</f>
        <v>8950.9250999999986</v>
      </c>
      <c r="L43" s="192"/>
      <c r="M43" s="73">
        <f t="shared" ref="M43:M44" si="5">ROUND(L43,2)*ROUND(J43,2)</f>
        <v>0</v>
      </c>
      <c r="N43" s="119"/>
      <c r="O43" s="141"/>
      <c r="P43" s="74"/>
      <c r="Q43" s="74"/>
    </row>
    <row r="44" spans="1:17" s="54" customFormat="1" x14ac:dyDescent="0.25">
      <c r="A44" s="67" t="s">
        <v>77</v>
      </c>
      <c r="B44" s="68">
        <v>93382</v>
      </c>
      <c r="C44" s="68" t="s">
        <v>122</v>
      </c>
      <c r="D44" s="69" t="s">
        <v>124</v>
      </c>
      <c r="E44" s="68" t="s">
        <v>34</v>
      </c>
      <c r="F44" s="70">
        <v>37.450659999999999</v>
      </c>
      <c r="G44" s="70">
        <v>28.08</v>
      </c>
      <c r="H44" s="71">
        <v>26.98</v>
      </c>
      <c r="I44" s="72">
        <v>757.59839999999997</v>
      </c>
      <c r="J44" s="71">
        <v>0.12999999999999901</v>
      </c>
      <c r="K44" s="73">
        <f t="shared" si="4"/>
        <v>4.8685000000000009</v>
      </c>
      <c r="L44" s="192"/>
      <c r="M44" s="73">
        <f t="shared" si="5"/>
        <v>0</v>
      </c>
      <c r="N44" s="119"/>
      <c r="O44" s="141"/>
      <c r="P44" s="74"/>
      <c r="Q44" s="74"/>
    </row>
    <row r="45" spans="1:17" ht="60" x14ac:dyDescent="0.25">
      <c r="A45" s="27" t="s">
        <v>115</v>
      </c>
      <c r="B45" s="28"/>
      <c r="C45" s="28"/>
      <c r="D45" s="64" t="s">
        <v>78</v>
      </c>
      <c r="E45" s="28" t="s">
        <v>34</v>
      </c>
      <c r="F45" s="29">
        <v>10.82</v>
      </c>
      <c r="G45" s="29">
        <v>10.82</v>
      </c>
      <c r="H45" s="30">
        <v>618.9</v>
      </c>
      <c r="I45" s="49">
        <v>6696.4979999999996</v>
      </c>
      <c r="J45" s="30">
        <v>0</v>
      </c>
      <c r="K45" s="32"/>
      <c r="L45" s="32"/>
      <c r="M45" s="32"/>
      <c r="N45" s="119"/>
      <c r="O45" s="139"/>
    </row>
    <row r="46" spans="1:17" s="54" customFormat="1" ht="36" x14ac:dyDescent="0.25">
      <c r="A46" s="67" t="s">
        <v>79</v>
      </c>
      <c r="B46" s="68">
        <v>96385</v>
      </c>
      <c r="C46" s="68" t="s">
        <v>122</v>
      </c>
      <c r="D46" s="69" t="s">
        <v>80</v>
      </c>
      <c r="E46" s="68" t="s">
        <v>34</v>
      </c>
      <c r="F46" s="70">
        <v>13.221579999999999</v>
      </c>
      <c r="G46" s="70">
        <v>4.34</v>
      </c>
      <c r="H46" s="71">
        <v>1144.1300000000001</v>
      </c>
      <c r="I46" s="72">
        <v>4965.5242000000007</v>
      </c>
      <c r="J46" s="71">
        <v>105.04098292</v>
      </c>
      <c r="K46" s="73">
        <f t="shared" ref="K46" si="6">ROUND(J46,2)*ROUND(F46,2)</f>
        <v>1388.6288000000002</v>
      </c>
      <c r="L46" s="192"/>
      <c r="M46" s="73">
        <f t="shared" ref="M46" si="7">ROUND(L46,2)*ROUND(J46,2)</f>
        <v>0</v>
      </c>
      <c r="N46" s="119"/>
      <c r="O46" s="141"/>
      <c r="P46" s="74"/>
      <c r="Q46" s="74"/>
    </row>
    <row r="47" spans="1:17" x14ac:dyDescent="0.25">
      <c r="A47" s="160" t="s">
        <v>23</v>
      </c>
      <c r="B47" s="161"/>
      <c r="C47" s="161"/>
      <c r="D47" s="161"/>
      <c r="E47" s="161"/>
      <c r="F47" s="161"/>
      <c r="G47" s="161"/>
      <c r="H47" s="162"/>
      <c r="I47" s="33">
        <v>143270.74609999999</v>
      </c>
      <c r="J47" s="34"/>
      <c r="K47" s="33">
        <f>SUBTOTAL(9,K31:K46)</f>
        <v>31091.257999999998</v>
      </c>
      <c r="L47" s="190"/>
      <c r="M47" s="190">
        <f>SUBTOTAL(9,M31:M46)</f>
        <v>0</v>
      </c>
      <c r="N47" s="119"/>
      <c r="O47" s="140"/>
    </row>
    <row r="48" spans="1:17" x14ac:dyDescent="0.25">
      <c r="A48" s="19" t="s">
        <v>28</v>
      </c>
      <c r="B48" s="19"/>
      <c r="C48" s="19"/>
      <c r="D48" s="20" t="s">
        <v>81</v>
      </c>
      <c r="E48" s="21"/>
      <c r="F48" s="22"/>
      <c r="G48" s="22"/>
      <c r="H48" s="23"/>
      <c r="I48" s="24"/>
      <c r="J48" s="23"/>
      <c r="K48" s="26"/>
      <c r="L48" s="26"/>
      <c r="M48" s="26"/>
      <c r="N48" s="119"/>
      <c r="O48" s="138"/>
    </row>
    <row r="49" spans="1:17" s="54" customFormat="1" ht="24" x14ac:dyDescent="0.25">
      <c r="A49" s="67" t="s">
        <v>82</v>
      </c>
      <c r="B49" s="68">
        <v>101116</v>
      </c>
      <c r="C49" s="68" t="s">
        <v>122</v>
      </c>
      <c r="D49" s="69" t="s">
        <v>133</v>
      </c>
      <c r="E49" s="68" t="s">
        <v>34</v>
      </c>
      <c r="F49" s="70">
        <v>2.6921200000000001</v>
      </c>
      <c r="G49" s="70">
        <v>1.78</v>
      </c>
      <c r="H49" s="71">
        <v>423.6</v>
      </c>
      <c r="I49" s="72">
        <v>754.00800000000004</v>
      </c>
      <c r="J49" s="71">
        <v>101.2792</v>
      </c>
      <c r="K49" s="73">
        <f t="shared" ref="K49:K52" si="8">ROUND(J49,2)*ROUND(F49,2)</f>
        <v>272.44319999999999</v>
      </c>
      <c r="L49" s="192"/>
      <c r="M49" s="73">
        <f t="shared" ref="M49:M52" si="9">ROUND(L49,2)*ROUND(J49,2)</f>
        <v>0</v>
      </c>
      <c r="N49" s="119"/>
      <c r="O49" s="141"/>
      <c r="P49" s="74"/>
      <c r="Q49" s="74"/>
    </row>
    <row r="50" spans="1:17" s="54" customFormat="1" ht="24" x14ac:dyDescent="0.25">
      <c r="A50" s="67" t="s">
        <v>83</v>
      </c>
      <c r="B50" s="68">
        <v>93591</v>
      </c>
      <c r="C50" s="68" t="s">
        <v>122</v>
      </c>
      <c r="D50" s="69" t="s">
        <v>84</v>
      </c>
      <c r="E50" s="68" t="s">
        <v>85</v>
      </c>
      <c r="F50" s="70">
        <v>3.0946799999999999</v>
      </c>
      <c r="G50" s="70">
        <v>1.1299999999999999</v>
      </c>
      <c r="H50" s="71">
        <v>264.75000000000011</v>
      </c>
      <c r="I50" s="72">
        <v>299.16750000000008</v>
      </c>
      <c r="J50" s="71">
        <v>23.0075</v>
      </c>
      <c r="K50" s="73">
        <f t="shared" si="8"/>
        <v>71.100899999999996</v>
      </c>
      <c r="L50" s="192"/>
      <c r="M50" s="73">
        <f t="shared" si="9"/>
        <v>0</v>
      </c>
      <c r="N50" s="119"/>
      <c r="O50" s="141"/>
      <c r="P50" s="74"/>
      <c r="Q50" s="74"/>
    </row>
    <row r="51" spans="1:17" s="54" customFormat="1" ht="24" x14ac:dyDescent="0.25">
      <c r="A51" s="67" t="s">
        <v>86</v>
      </c>
      <c r="B51" s="68">
        <v>100577</v>
      </c>
      <c r="C51" s="68" t="s">
        <v>122</v>
      </c>
      <c r="D51" s="69" t="s">
        <v>87</v>
      </c>
      <c r="E51" s="68" t="s">
        <v>29</v>
      </c>
      <c r="F51" s="70">
        <v>1.3712200000000001</v>
      </c>
      <c r="G51" s="70">
        <v>1.04</v>
      </c>
      <c r="H51" s="71">
        <v>2118</v>
      </c>
      <c r="I51" s="72">
        <v>2202.7200000000003</v>
      </c>
      <c r="J51" s="71">
        <v>506.39600000000002</v>
      </c>
      <c r="K51" s="73">
        <f t="shared" si="8"/>
        <v>693.76800000000003</v>
      </c>
      <c r="L51" s="192"/>
      <c r="M51" s="73">
        <f t="shared" si="9"/>
        <v>0</v>
      </c>
      <c r="N51" s="119"/>
      <c r="O51" s="141"/>
      <c r="P51" s="74"/>
      <c r="Q51" s="74"/>
    </row>
    <row r="52" spans="1:17" s="54" customFormat="1" ht="36" x14ac:dyDescent="0.25">
      <c r="A52" s="67" t="s">
        <v>88</v>
      </c>
      <c r="B52" s="68">
        <v>101767</v>
      </c>
      <c r="C52" s="68" t="s">
        <v>122</v>
      </c>
      <c r="D52" s="69" t="s">
        <v>89</v>
      </c>
      <c r="E52" s="68" t="s">
        <v>34</v>
      </c>
      <c r="F52" s="70">
        <v>31.802240000000001</v>
      </c>
      <c r="G52" s="70">
        <v>5.46</v>
      </c>
      <c r="H52" s="71">
        <v>317.7</v>
      </c>
      <c r="I52" s="72">
        <v>1734.6419999999998</v>
      </c>
      <c r="J52" s="71">
        <v>75.959400000000002</v>
      </c>
      <c r="K52" s="73">
        <f t="shared" si="8"/>
        <v>2415.5279999999998</v>
      </c>
      <c r="L52" s="192"/>
      <c r="M52" s="73">
        <f t="shared" si="9"/>
        <v>0</v>
      </c>
      <c r="N52" s="119"/>
      <c r="O52" s="141"/>
      <c r="P52" s="74"/>
      <c r="Q52" s="74"/>
    </row>
    <row r="53" spans="1:17" ht="48" x14ac:dyDescent="0.25">
      <c r="A53" s="27" t="s">
        <v>90</v>
      </c>
      <c r="B53" s="28"/>
      <c r="C53" s="28"/>
      <c r="D53" s="64" t="s">
        <v>35</v>
      </c>
      <c r="E53" s="28" t="s">
        <v>33</v>
      </c>
      <c r="F53" s="29">
        <v>24.66</v>
      </c>
      <c r="G53" s="29">
        <v>24.66</v>
      </c>
      <c r="H53" s="30">
        <v>617.56999999999994</v>
      </c>
      <c r="I53" s="31">
        <v>15229.276199999998</v>
      </c>
      <c r="J53" s="51">
        <v>0</v>
      </c>
      <c r="K53" s="32"/>
      <c r="L53" s="32"/>
      <c r="M53" s="32"/>
      <c r="N53" s="119"/>
      <c r="O53" s="139"/>
    </row>
    <row r="54" spans="1:17" ht="48" x14ac:dyDescent="0.25">
      <c r="A54" s="27" t="s">
        <v>91</v>
      </c>
      <c r="B54" s="28"/>
      <c r="C54" s="28"/>
      <c r="D54" s="64" t="s">
        <v>92</v>
      </c>
      <c r="E54" s="28" t="s">
        <v>33</v>
      </c>
      <c r="F54" s="29">
        <v>27.15</v>
      </c>
      <c r="G54" s="29">
        <v>27.15</v>
      </c>
      <c r="H54" s="30">
        <v>38.43</v>
      </c>
      <c r="I54" s="31">
        <v>1043.3744999999999</v>
      </c>
      <c r="J54" s="30">
        <v>0</v>
      </c>
      <c r="K54" s="32"/>
      <c r="L54" s="32"/>
      <c r="M54" s="32"/>
      <c r="N54" s="119"/>
      <c r="O54" s="139"/>
    </row>
    <row r="55" spans="1:17" s="54" customFormat="1" ht="24" x14ac:dyDescent="0.25">
      <c r="A55" s="67" t="s">
        <v>93</v>
      </c>
      <c r="B55" s="68">
        <v>94288</v>
      </c>
      <c r="C55" s="68" t="s">
        <v>122</v>
      </c>
      <c r="D55" s="69" t="s">
        <v>94</v>
      </c>
      <c r="E55" s="68" t="s">
        <v>33</v>
      </c>
      <c r="F55" s="70">
        <v>61.667160000000003</v>
      </c>
      <c r="G55" s="70">
        <v>28.44</v>
      </c>
      <c r="H55" s="71">
        <v>38.43</v>
      </c>
      <c r="I55" s="72">
        <v>1092.9492</v>
      </c>
      <c r="J55" s="71">
        <v>22.77</v>
      </c>
      <c r="K55" s="73">
        <f t="shared" ref="K55:K57" si="10">ROUND(J55,2)*ROUND(F55,2)</f>
        <v>1404.2258999999999</v>
      </c>
      <c r="L55" s="192"/>
      <c r="M55" s="73">
        <f t="shared" ref="M55:M57" si="11">ROUND(L55,2)*ROUND(J55,2)</f>
        <v>0</v>
      </c>
      <c r="N55" s="119"/>
      <c r="O55" s="141"/>
      <c r="P55" s="74"/>
      <c r="Q55" s="74"/>
    </row>
    <row r="56" spans="1:17" s="54" customFormat="1" ht="24" x14ac:dyDescent="0.25">
      <c r="A56" s="67" t="s">
        <v>95</v>
      </c>
      <c r="B56" s="68">
        <v>94287</v>
      </c>
      <c r="C56" s="68" t="s">
        <v>122</v>
      </c>
      <c r="D56" s="69" t="s">
        <v>96</v>
      </c>
      <c r="E56" s="68" t="s">
        <v>33</v>
      </c>
      <c r="F56" s="70">
        <v>49.552619999999997</v>
      </c>
      <c r="G56" s="70">
        <v>21.79</v>
      </c>
      <c r="H56" s="71">
        <v>617.57000000000005</v>
      </c>
      <c r="I56" s="72">
        <v>13456.8503</v>
      </c>
      <c r="J56" s="71">
        <v>375.2399999999999</v>
      </c>
      <c r="K56" s="73">
        <f t="shared" si="10"/>
        <v>18593.142</v>
      </c>
      <c r="L56" s="192"/>
      <c r="M56" s="73">
        <f t="shared" si="11"/>
        <v>0</v>
      </c>
      <c r="N56" s="119"/>
      <c r="O56" s="141"/>
      <c r="P56" s="74"/>
      <c r="Q56" s="74"/>
    </row>
    <row r="57" spans="1:17" s="54" customFormat="1" ht="24" x14ac:dyDescent="0.25">
      <c r="A57" s="67" t="s">
        <v>97</v>
      </c>
      <c r="B57" s="68">
        <v>92405</v>
      </c>
      <c r="C57" s="68" t="s">
        <v>122</v>
      </c>
      <c r="D57" s="69" t="s">
        <v>98</v>
      </c>
      <c r="E57" s="68" t="s">
        <v>29</v>
      </c>
      <c r="F57" s="70">
        <v>97.658539999999988</v>
      </c>
      <c r="G57" s="70">
        <v>41.57</v>
      </c>
      <c r="H57" s="71">
        <v>1920</v>
      </c>
      <c r="I57" s="72">
        <v>79814.399999999994</v>
      </c>
      <c r="J57" s="71">
        <v>490.4</v>
      </c>
      <c r="K57" s="73">
        <f t="shared" si="10"/>
        <v>47892.463999999993</v>
      </c>
      <c r="L57" s="192"/>
      <c r="M57" s="73">
        <f t="shared" si="11"/>
        <v>0</v>
      </c>
      <c r="N57" s="119"/>
      <c r="O57" s="141"/>
      <c r="P57" s="74"/>
      <c r="Q57" s="74"/>
    </row>
    <row r="58" spans="1:17" x14ac:dyDescent="0.25">
      <c r="A58" s="160" t="s">
        <v>23</v>
      </c>
      <c r="B58" s="161"/>
      <c r="C58" s="161"/>
      <c r="D58" s="161"/>
      <c r="E58" s="161"/>
      <c r="F58" s="161"/>
      <c r="G58" s="161"/>
      <c r="H58" s="162"/>
      <c r="I58" s="33">
        <v>115627.38769999999</v>
      </c>
      <c r="J58" s="34"/>
      <c r="K58" s="33">
        <f>SUBTOTAL(9,K49:K57)</f>
        <v>71342.671999999991</v>
      </c>
      <c r="L58" s="190"/>
      <c r="M58" s="190">
        <f>SUBTOTAL(9,M49:M57)</f>
        <v>0</v>
      </c>
      <c r="N58" s="119"/>
      <c r="O58" s="140"/>
    </row>
    <row r="59" spans="1:17" x14ac:dyDescent="0.25">
      <c r="A59" s="19">
        <v>5</v>
      </c>
      <c r="B59" s="19"/>
      <c r="C59" s="19"/>
      <c r="D59" s="20" t="s">
        <v>99</v>
      </c>
      <c r="E59" s="21"/>
      <c r="F59" s="22"/>
      <c r="G59" s="22"/>
      <c r="H59" s="23"/>
      <c r="I59" s="24"/>
      <c r="J59" s="23"/>
      <c r="K59" s="26"/>
      <c r="L59" s="26"/>
      <c r="M59" s="26"/>
      <c r="N59" s="119"/>
      <c r="O59" s="138"/>
    </row>
    <row r="60" spans="1:17" s="54" customFormat="1" ht="48" x14ac:dyDescent="0.25">
      <c r="A60" s="67" t="s">
        <v>100</v>
      </c>
      <c r="B60" s="68">
        <v>94273</v>
      </c>
      <c r="C60" s="68" t="s">
        <v>122</v>
      </c>
      <c r="D60" s="69" t="s">
        <v>35</v>
      </c>
      <c r="E60" s="68" t="s">
        <v>33</v>
      </c>
      <c r="F60" s="70">
        <v>63.428360000000005</v>
      </c>
      <c r="G60" s="70">
        <v>287.22000000000003</v>
      </c>
      <c r="H60" s="71">
        <v>0.78</v>
      </c>
      <c r="I60" s="72">
        <v>224.03160000000003</v>
      </c>
      <c r="J60" s="71">
        <v>116.49000000000001</v>
      </c>
      <c r="K60" s="73">
        <f t="shared" ref="K60" si="12">ROUND(J60,2)*ROUND(F60,2)</f>
        <v>7388.9606999999996</v>
      </c>
      <c r="L60" s="192"/>
      <c r="M60" s="73">
        <f t="shared" ref="M60" si="13">ROUND(L60,2)*ROUND(J60,2)</f>
        <v>0</v>
      </c>
      <c r="N60" s="119"/>
      <c r="O60" s="141"/>
      <c r="P60" s="74"/>
      <c r="Q60" s="74"/>
    </row>
    <row r="61" spans="1:17" x14ac:dyDescent="0.25">
      <c r="A61" s="160" t="s">
        <v>23</v>
      </c>
      <c r="B61" s="161"/>
      <c r="C61" s="161"/>
      <c r="D61" s="161"/>
      <c r="E61" s="161"/>
      <c r="F61" s="161"/>
      <c r="G61" s="161"/>
      <c r="H61" s="162"/>
      <c r="I61" s="33">
        <v>224.03160000000003</v>
      </c>
      <c r="J61" s="34"/>
      <c r="K61" s="33">
        <f>SUBTOTAL(9,K60:K60)</f>
        <v>7388.9606999999996</v>
      </c>
      <c r="L61" s="190"/>
      <c r="M61" s="190">
        <f>SUBTOTAL(9,M60:M60)</f>
        <v>0</v>
      </c>
      <c r="N61" s="119"/>
      <c r="O61" s="140"/>
    </row>
    <row r="62" spans="1:17" x14ac:dyDescent="0.25">
      <c r="A62" s="19">
        <v>6</v>
      </c>
      <c r="B62" s="19"/>
      <c r="C62" s="19"/>
      <c r="D62" s="20" t="s">
        <v>101</v>
      </c>
      <c r="E62" s="21"/>
      <c r="F62" s="22"/>
      <c r="G62" s="22"/>
      <c r="H62" s="23"/>
      <c r="I62" s="24"/>
      <c r="J62" s="23"/>
      <c r="K62" s="26"/>
      <c r="L62" s="26"/>
      <c r="M62" s="26"/>
      <c r="N62" s="119"/>
      <c r="O62" s="138"/>
    </row>
    <row r="63" spans="1:17" s="54" customFormat="1" ht="33.75" customHeight="1" x14ac:dyDescent="0.25">
      <c r="A63" s="67" t="s">
        <v>102</v>
      </c>
      <c r="B63" s="67">
        <v>96624</v>
      </c>
      <c r="C63" s="67" t="s">
        <v>122</v>
      </c>
      <c r="D63" s="76" t="s">
        <v>125</v>
      </c>
      <c r="E63" s="67" t="s">
        <v>34</v>
      </c>
      <c r="F63" s="82">
        <v>199.87103999999999</v>
      </c>
      <c r="G63" s="82">
        <v>69.53</v>
      </c>
      <c r="H63" s="83">
        <v>53.16</v>
      </c>
      <c r="I63" s="84">
        <v>3696.2147999999997</v>
      </c>
      <c r="J63" s="83">
        <v>19.497000000000003</v>
      </c>
      <c r="K63" s="73">
        <f t="shared" ref="K63:K65" si="14">ROUND(J63,2)*ROUND(F63,2)</f>
        <v>3897.4650000000001</v>
      </c>
      <c r="L63" s="192"/>
      <c r="M63" s="73">
        <f t="shared" ref="M63:M65" si="15">ROUND(L63,2)*ROUND(J63,2)</f>
        <v>0</v>
      </c>
      <c r="N63" s="119"/>
      <c r="O63" s="141"/>
      <c r="P63" s="74"/>
      <c r="Q63" s="87"/>
    </row>
    <row r="64" spans="1:17" s="54" customFormat="1" ht="44.25" customHeight="1" x14ac:dyDescent="0.25">
      <c r="A64" s="67" t="s">
        <v>103</v>
      </c>
      <c r="B64" s="68">
        <v>94991</v>
      </c>
      <c r="C64" s="68" t="s">
        <v>122</v>
      </c>
      <c r="D64" s="69" t="s">
        <v>104</v>
      </c>
      <c r="E64" s="68" t="s">
        <v>34</v>
      </c>
      <c r="F64" s="70">
        <v>868.56093999999996</v>
      </c>
      <c r="G64" s="70">
        <v>339.56</v>
      </c>
      <c r="H64" s="71">
        <v>44.300000000000004</v>
      </c>
      <c r="I64" s="72">
        <v>15042.508000000002</v>
      </c>
      <c r="J64" s="71">
        <v>19.497000000000003</v>
      </c>
      <c r="K64" s="73">
        <f t="shared" si="14"/>
        <v>16936.919999999998</v>
      </c>
      <c r="L64" s="192"/>
      <c r="M64" s="73">
        <f t="shared" si="15"/>
        <v>0</v>
      </c>
      <c r="N64" s="119"/>
      <c r="O64" s="141"/>
      <c r="P64" s="74"/>
      <c r="Q64" s="87"/>
    </row>
    <row r="65" spans="1:21" s="54" customFormat="1" ht="40.5" customHeight="1" x14ac:dyDescent="0.25">
      <c r="A65" s="67" t="s">
        <v>105</v>
      </c>
      <c r="B65" s="68" t="s">
        <v>136</v>
      </c>
      <c r="C65" s="68" t="s">
        <v>137</v>
      </c>
      <c r="D65" s="69" t="s">
        <v>126</v>
      </c>
      <c r="E65" s="68" t="s">
        <v>29</v>
      </c>
      <c r="F65" s="70">
        <v>104.59</v>
      </c>
      <c r="G65" s="70">
        <v>42.98</v>
      </c>
      <c r="H65" s="71">
        <v>132</v>
      </c>
      <c r="I65" s="72">
        <v>5673.36</v>
      </c>
      <c r="J65" s="71">
        <v>108.19</v>
      </c>
      <c r="K65" s="73">
        <f t="shared" si="14"/>
        <v>11315.5921</v>
      </c>
      <c r="L65" s="192"/>
      <c r="M65" s="73">
        <f t="shared" si="15"/>
        <v>0</v>
      </c>
      <c r="N65" s="119"/>
      <c r="O65" s="141"/>
      <c r="P65" s="74"/>
      <c r="Q65" s="87"/>
    </row>
    <row r="66" spans="1:21" x14ac:dyDescent="0.25">
      <c r="A66" s="160" t="s">
        <v>23</v>
      </c>
      <c r="B66" s="161"/>
      <c r="C66" s="161"/>
      <c r="D66" s="161"/>
      <c r="E66" s="161"/>
      <c r="F66" s="161"/>
      <c r="G66" s="161"/>
      <c r="H66" s="162"/>
      <c r="I66" s="33">
        <v>24412.082800000004</v>
      </c>
      <c r="J66" s="34"/>
      <c r="K66" s="33">
        <f>SUBTOTAL(9,K63:K65)</f>
        <v>32149.977099999996</v>
      </c>
      <c r="L66" s="190"/>
      <c r="M66" s="190">
        <f>SUBTOTAL(9,M63:M65)</f>
        <v>0</v>
      </c>
      <c r="N66" s="119"/>
      <c r="O66" s="140"/>
    </row>
    <row r="67" spans="1:21" x14ac:dyDescent="0.25">
      <c r="A67" s="19">
        <v>7</v>
      </c>
      <c r="B67" s="19"/>
      <c r="C67" s="19"/>
      <c r="D67" s="20" t="s">
        <v>106</v>
      </c>
      <c r="E67" s="21"/>
      <c r="F67" s="22"/>
      <c r="G67" s="22"/>
      <c r="H67" s="23"/>
      <c r="I67" s="24"/>
      <c r="J67" s="23"/>
      <c r="K67" s="26"/>
      <c r="L67" s="26"/>
      <c r="M67" s="26"/>
      <c r="N67" s="119"/>
      <c r="O67" s="138"/>
    </row>
    <row r="68" spans="1:21" s="54" customFormat="1" ht="36" x14ac:dyDescent="0.25">
      <c r="A68" s="67" t="s">
        <v>107</v>
      </c>
      <c r="B68" s="67">
        <v>102509</v>
      </c>
      <c r="C68" s="68" t="s">
        <v>122</v>
      </c>
      <c r="D68" s="76" t="s">
        <v>127</v>
      </c>
      <c r="E68" s="67" t="s">
        <v>29</v>
      </c>
      <c r="F68" s="70">
        <v>32.959600000000002</v>
      </c>
      <c r="G68" s="77">
        <v>26.79</v>
      </c>
      <c r="H68" s="67">
        <v>68.800000000000011</v>
      </c>
      <c r="I68" s="72">
        <v>1843.1520000000003</v>
      </c>
      <c r="J68" s="71">
        <v>68.800000000000011</v>
      </c>
      <c r="K68" s="73">
        <f t="shared" ref="K68:K70" si="16">ROUND(J68,2)*ROUND(F68,2)</f>
        <v>2267.6480000000001</v>
      </c>
      <c r="L68" s="192"/>
      <c r="M68" s="73">
        <f t="shared" ref="M68:M70" si="17">ROUND(L68,2)*ROUND(J68,2)</f>
        <v>0</v>
      </c>
      <c r="N68" s="119"/>
      <c r="O68" s="141"/>
      <c r="P68" s="74"/>
      <c r="Q68" s="74"/>
    </row>
    <row r="69" spans="1:21" s="54" customFormat="1" hidden="1" x14ac:dyDescent="0.25">
      <c r="A69" s="67" t="s">
        <v>108</v>
      </c>
      <c r="B69" s="67">
        <v>10808</v>
      </c>
      <c r="C69" s="67" t="s">
        <v>128</v>
      </c>
      <c r="D69" s="76" t="s">
        <v>109</v>
      </c>
      <c r="E69" s="67" t="s">
        <v>110</v>
      </c>
      <c r="F69" s="70">
        <v>120.95670000000001</v>
      </c>
      <c r="G69" s="77">
        <v>42.58</v>
      </c>
      <c r="H69" s="67">
        <v>36</v>
      </c>
      <c r="I69" s="72">
        <v>1532.8799999999999</v>
      </c>
      <c r="J69" s="71">
        <v>0</v>
      </c>
      <c r="K69" s="73">
        <f t="shared" si="16"/>
        <v>0</v>
      </c>
      <c r="L69" s="192"/>
      <c r="M69" s="73">
        <f t="shared" si="17"/>
        <v>0</v>
      </c>
      <c r="N69" s="119"/>
      <c r="O69" s="141"/>
      <c r="P69" s="74"/>
      <c r="Q69" s="74"/>
    </row>
    <row r="70" spans="1:21" s="54" customFormat="1" x14ac:dyDescent="0.25">
      <c r="A70" s="67" t="s">
        <v>108</v>
      </c>
      <c r="B70" s="67">
        <v>40145</v>
      </c>
      <c r="C70" s="67" t="s">
        <v>134</v>
      </c>
      <c r="D70" s="76" t="s">
        <v>135</v>
      </c>
      <c r="E70" s="67" t="s">
        <v>29</v>
      </c>
      <c r="F70" s="70">
        <v>659.01588000000004</v>
      </c>
      <c r="G70" s="77">
        <v>273.5</v>
      </c>
      <c r="H70" s="67">
        <v>9.25</v>
      </c>
      <c r="I70" s="72">
        <v>2529.875</v>
      </c>
      <c r="J70" s="71">
        <v>10.037500000000001</v>
      </c>
      <c r="K70" s="73">
        <f t="shared" si="16"/>
        <v>6616.5607999999993</v>
      </c>
      <c r="L70" s="192"/>
      <c r="M70" s="73">
        <f t="shared" si="17"/>
        <v>0</v>
      </c>
      <c r="N70" s="119"/>
      <c r="O70" s="141"/>
      <c r="P70" s="74"/>
      <c r="Q70" s="74"/>
    </row>
    <row r="71" spans="1:21" ht="24" x14ac:dyDescent="0.25">
      <c r="A71" s="27" t="s">
        <v>111</v>
      </c>
      <c r="B71" s="27"/>
      <c r="C71" s="27"/>
      <c r="D71" s="63" t="s">
        <v>112</v>
      </c>
      <c r="E71" s="27" t="s">
        <v>110</v>
      </c>
      <c r="F71" s="61">
        <v>0</v>
      </c>
      <c r="G71" s="48">
        <v>76.5</v>
      </c>
      <c r="H71" s="27">
        <v>7</v>
      </c>
      <c r="I71" s="31">
        <v>535.5</v>
      </c>
      <c r="J71" s="30">
        <v>7</v>
      </c>
      <c r="K71" s="62"/>
      <c r="L71" s="62"/>
      <c r="M71" s="62"/>
      <c r="N71" s="119"/>
      <c r="O71" s="142"/>
      <c r="P71" s="175" t="s">
        <v>129</v>
      </c>
      <c r="Q71" s="175"/>
      <c r="R71" s="175"/>
      <c r="S71" s="175"/>
      <c r="T71" s="175"/>
      <c r="U71" s="175"/>
    </row>
    <row r="72" spans="1:21" x14ac:dyDescent="0.25">
      <c r="A72" s="160" t="s">
        <v>23</v>
      </c>
      <c r="B72" s="161"/>
      <c r="C72" s="161"/>
      <c r="D72" s="161"/>
      <c r="E72" s="161"/>
      <c r="F72" s="161"/>
      <c r="G72" s="161"/>
      <c r="H72" s="162"/>
      <c r="I72" s="33">
        <v>6441.4070000000002</v>
      </c>
      <c r="J72" s="30"/>
      <c r="K72" s="33">
        <f>SUBTOTAL(9,K68:K71)</f>
        <v>8884.2088000000003</v>
      </c>
      <c r="L72" s="190"/>
      <c r="M72" s="190">
        <f>SUBTOTAL(9,M68:M71)</f>
        <v>0</v>
      </c>
      <c r="N72" s="119"/>
      <c r="O72" s="140"/>
    </row>
    <row r="73" spans="1:21" x14ac:dyDescent="0.25">
      <c r="A73" s="19">
        <v>8</v>
      </c>
      <c r="B73" s="19"/>
      <c r="C73" s="19"/>
      <c r="D73" s="20" t="s">
        <v>36</v>
      </c>
      <c r="E73" s="21"/>
      <c r="F73" s="22"/>
      <c r="G73" s="22"/>
      <c r="H73" s="23"/>
      <c r="I73" s="24"/>
      <c r="J73" s="23"/>
      <c r="K73" s="26"/>
      <c r="L73" s="26"/>
      <c r="M73" s="26"/>
      <c r="N73" s="119"/>
      <c r="O73" s="138"/>
    </row>
    <row r="74" spans="1:21" s="54" customFormat="1" ht="24" x14ac:dyDescent="0.25">
      <c r="A74" s="67" t="s">
        <v>113</v>
      </c>
      <c r="B74" s="67"/>
      <c r="C74" s="67"/>
      <c r="D74" s="76" t="s">
        <v>114</v>
      </c>
      <c r="E74" s="67" t="s">
        <v>110</v>
      </c>
      <c r="F74" s="77">
        <v>9992.7217200000014</v>
      </c>
      <c r="G74" s="77">
        <v>9778.9699999999993</v>
      </c>
      <c r="H74" s="67">
        <v>1</v>
      </c>
      <c r="I74" s="72">
        <v>9778.9699999999993</v>
      </c>
      <c r="J74" s="81">
        <v>0.22227893936913445</v>
      </c>
      <c r="K74" s="73">
        <f t="shared" ref="K74" si="18">ROUND(J74,2)*ROUND(F74,2)</f>
        <v>2198.3984</v>
      </c>
      <c r="L74" s="192"/>
      <c r="M74" s="73">
        <f>ROUND(L74,2)*ROUND(J74,2)</f>
        <v>0</v>
      </c>
      <c r="N74" s="119"/>
      <c r="O74" s="141"/>
      <c r="P74" s="74"/>
      <c r="Q74" s="74"/>
    </row>
    <row r="75" spans="1:21" x14ac:dyDescent="0.25">
      <c r="A75" s="160" t="s">
        <v>23</v>
      </c>
      <c r="B75" s="161"/>
      <c r="C75" s="161"/>
      <c r="D75" s="161"/>
      <c r="E75" s="161"/>
      <c r="F75" s="161"/>
      <c r="G75" s="161"/>
      <c r="H75" s="162"/>
      <c r="I75" s="33">
        <v>9778.9699999999993</v>
      </c>
      <c r="J75" s="47"/>
      <c r="K75" s="33">
        <f>SUBTOTAL(9,K74)</f>
        <v>2198.3984</v>
      </c>
      <c r="L75" s="190"/>
      <c r="M75" s="190">
        <f>SUBTOTAL(9,M74)</f>
        <v>0</v>
      </c>
      <c r="N75" s="119"/>
      <c r="O75" s="140"/>
    </row>
    <row r="76" spans="1:21" x14ac:dyDescent="0.25">
      <c r="A76" s="173" t="s">
        <v>139</v>
      </c>
      <c r="B76" s="178"/>
      <c r="C76" s="178"/>
      <c r="D76" s="178"/>
      <c r="E76" s="178"/>
      <c r="F76" s="178"/>
      <c r="G76" s="178"/>
      <c r="H76" s="174"/>
      <c r="I76" s="50">
        <v>319154.58520000003</v>
      </c>
      <c r="J76" s="36"/>
      <c r="K76" s="35">
        <f>SUBTOTAL(9,K21:K75)</f>
        <v>153055.47499999998</v>
      </c>
      <c r="L76" s="35"/>
      <c r="M76" s="35">
        <f>SUBTOTAL(9,M21:M75)</f>
        <v>0</v>
      </c>
      <c r="N76" s="120"/>
      <c r="O76" s="143"/>
    </row>
    <row r="77" spans="1:21" x14ac:dyDescent="0.25">
      <c r="A77" s="179"/>
      <c r="B77" s="180"/>
      <c r="C77" s="180"/>
      <c r="D77" s="180"/>
      <c r="E77" s="180"/>
      <c r="F77" s="180"/>
      <c r="G77" s="180"/>
      <c r="H77" s="180"/>
      <c r="I77" s="180"/>
      <c r="J77" s="180"/>
      <c r="K77" s="180"/>
      <c r="L77" s="180"/>
      <c r="M77" s="181"/>
      <c r="N77" s="121"/>
      <c r="O77" s="144"/>
    </row>
    <row r="78" spans="1:21" ht="15.75" x14ac:dyDescent="0.25">
      <c r="A78" s="37"/>
      <c r="B78" s="39"/>
      <c r="C78" s="39"/>
      <c r="D78" s="38">
        <f>M76</f>
        <v>0</v>
      </c>
      <c r="E78" s="53"/>
      <c r="F78" s="39"/>
      <c r="G78" s="39"/>
      <c r="H78" s="176"/>
      <c r="I78" s="176"/>
      <c r="J78" s="176"/>
      <c r="K78" s="39"/>
      <c r="L78" s="43"/>
      <c r="M78" s="43"/>
      <c r="N78" s="122"/>
      <c r="O78" s="145"/>
    </row>
    <row r="79" spans="1:21" x14ac:dyDescent="0.25">
      <c r="A79" s="40"/>
      <c r="B79" s="43"/>
      <c r="C79" s="43"/>
      <c r="D79" s="41" t="s">
        <v>117</v>
      </c>
      <c r="E79" s="42"/>
      <c r="F79" s="43"/>
      <c r="G79" s="43"/>
      <c r="H79" s="177"/>
      <c r="I79" s="177"/>
      <c r="J79" s="177"/>
      <c r="K79" s="43"/>
      <c r="L79" s="43"/>
      <c r="M79" s="43"/>
      <c r="N79" s="191"/>
      <c r="O79" s="145"/>
    </row>
    <row r="80" spans="1:21" x14ac:dyDescent="0.25">
      <c r="A80" s="40"/>
      <c r="B80" s="43"/>
      <c r="C80" s="43"/>
      <c r="D80" s="43"/>
      <c r="E80" s="44"/>
      <c r="F80" s="43"/>
      <c r="G80" s="43"/>
      <c r="H80" s="43"/>
      <c r="I80" s="45"/>
      <c r="J80" s="46"/>
      <c r="K80" s="43"/>
      <c r="L80" s="43"/>
      <c r="M80" s="43"/>
      <c r="N80" s="122"/>
      <c r="O80" s="145"/>
    </row>
    <row r="81" spans="1:15" ht="67.5" customHeight="1" x14ac:dyDescent="0.25">
      <c r="A81" s="193" t="s">
        <v>118</v>
      </c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23"/>
      <c r="O81" s="146"/>
    </row>
    <row r="83" spans="1:15" x14ac:dyDescent="0.25">
      <c r="K83" s="85"/>
      <c r="L83" s="85"/>
      <c r="M83" s="85"/>
    </row>
  </sheetData>
  <sheetProtection algorithmName="SHA-512" hashValue="e2Gz5lUcYMFCBjK92nyoo9AfraxOe8HVFUBwr1K/bDTWkTOF4jVjE4zhmA7g+5NhCQ0bUqDctnAX9iXLe5nagw==" saltValue="ptR3dvE5H+Bii5TDmZGmUA==" spinCount="100000" sheet="1" objects="1" scenarios="1"/>
  <mergeCells count="25">
    <mergeCell ref="L18:M18"/>
    <mergeCell ref="A81:M81"/>
    <mergeCell ref="A77:M77"/>
    <mergeCell ref="P71:U71"/>
    <mergeCell ref="H78:J78"/>
    <mergeCell ref="H79:J79"/>
    <mergeCell ref="A72:H72"/>
    <mergeCell ref="A75:H75"/>
    <mergeCell ref="A76:H76"/>
    <mergeCell ref="A4:D4"/>
    <mergeCell ref="E4:I4"/>
    <mergeCell ref="J4:K4"/>
    <mergeCell ref="E10:J10"/>
    <mergeCell ref="A66:H66"/>
    <mergeCell ref="A13:H13"/>
    <mergeCell ref="I13:K13"/>
    <mergeCell ref="A18:A19"/>
    <mergeCell ref="E18:E19"/>
    <mergeCell ref="G18:I18"/>
    <mergeCell ref="J18:K18"/>
    <mergeCell ref="A24:H24"/>
    <mergeCell ref="A29:H29"/>
    <mergeCell ref="A47:H47"/>
    <mergeCell ref="A58:H58"/>
    <mergeCell ref="A61:H61"/>
  </mergeCells>
  <pageMargins left="0.511811024" right="0.511811024" top="0.78740157499999996" bottom="0.78740157499999996" header="0.31496062000000002" footer="0.31496062000000002"/>
  <pageSetup paperSize="9" scale="38" fitToHeight="0" orientation="portrait" r:id="rId1"/>
  <rowBreaks count="1" manualBreakCount="1">
    <brk id="7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REP.</vt:lpstr>
      <vt:lpstr>REP.!Area_de_impressao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Planejamento</dc:creator>
  <cp:lastModifiedBy>User</cp:lastModifiedBy>
  <cp:lastPrinted>2022-11-17T11:06:17Z</cp:lastPrinted>
  <dcterms:created xsi:type="dcterms:W3CDTF">2017-09-05T17:17:02Z</dcterms:created>
  <dcterms:modified xsi:type="dcterms:W3CDTF">2023-01-04T12:38:28Z</dcterms:modified>
</cp:coreProperties>
</file>