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760" activeTab="0"/>
  </bookViews>
  <sheets>
    <sheet name="PLANILHA ORÇAMENTÁRIA" sheetId="1" r:id="rId1"/>
  </sheets>
  <externalReferences>
    <externalReference r:id="rId4"/>
    <externalReference r:id="rId5"/>
    <externalReference r:id="rId6"/>
  </externalReferences>
  <definedNames>
    <definedName name="IOPES">#REF!</definedName>
    <definedName name="Nível" localSheetId="0">'[3]Eventograma_e_Quantitativos'!$C1</definedName>
    <definedName name="ORÇAMENTO">'[2]ORÇAMENTO'!#REF!</definedName>
    <definedName name="SINAPI">'[1]SINAPI'!#REF!</definedName>
  </definedNames>
  <calcPr fullCalcOnLoad="1" fullPrecision="0"/>
</workbook>
</file>

<file path=xl/sharedStrings.xml><?xml version="1.0" encoding="utf-8"?>
<sst xmlns="http://schemas.openxmlformats.org/spreadsheetml/2006/main" count="180" uniqueCount="128">
  <si>
    <t>ITEM</t>
  </si>
  <si>
    <t>DISCRIMINAÇÃO DOS SERVIÇOS</t>
  </si>
  <si>
    <t>UNID.</t>
  </si>
  <si>
    <t>QUANT.</t>
  </si>
  <si>
    <t>Vr. PARCIAL</t>
  </si>
  <si>
    <t>SINAPI</t>
  </si>
  <si>
    <t>M²</t>
  </si>
  <si>
    <t>M³</t>
  </si>
  <si>
    <t>M</t>
  </si>
  <si>
    <t>1.1</t>
  </si>
  <si>
    <t>2.1</t>
  </si>
  <si>
    <t>3.1</t>
  </si>
  <si>
    <t>4.1</t>
  </si>
  <si>
    <t>DATA BASE</t>
  </si>
  <si>
    <t>CÓDIGO</t>
  </si>
  <si>
    <t>Vr. UNIT. COM BDI</t>
  </si>
  <si>
    <t>1.0</t>
  </si>
  <si>
    <t>2.0</t>
  </si>
  <si>
    <t>3.0</t>
  </si>
  <si>
    <t>4.0</t>
  </si>
  <si>
    <t>TOTAL GERAL</t>
  </si>
  <si>
    <t>UND.</t>
  </si>
  <si>
    <t>TABELA DE REFERÊNCIA</t>
  </si>
  <si>
    <t>COMPOSIÇÃO</t>
  </si>
  <si>
    <t>VALOR TOTAL DA OBRA</t>
  </si>
  <si>
    <t>LIMPEZA DA OBRA</t>
  </si>
  <si>
    <t>6.1</t>
  </si>
  <si>
    <t>Kg</t>
  </si>
  <si>
    <t>2.2</t>
  </si>
  <si>
    <t>3.2</t>
  </si>
  <si>
    <t>3.3</t>
  </si>
  <si>
    <t>1.2</t>
  </si>
  <si>
    <t>5.0</t>
  </si>
  <si>
    <t>5.1</t>
  </si>
  <si>
    <t>6.0</t>
  </si>
  <si>
    <t>4.2</t>
  </si>
  <si>
    <t>5.2</t>
  </si>
  <si>
    <t>5.3</t>
  </si>
  <si>
    <t>5.4</t>
  </si>
  <si>
    <t>87879</t>
  </si>
  <si>
    <t>CHAPISCO APLICADO EM ALVENARIAS E ESTRUTURAS DE CONCRETO INTERNAS, COM COLHER DE PEDREIRO. ARGAMASSA TRAÇO 1:3 COM PREPARO EM BETONEIRA 400 L. AF_06/2014</t>
  </si>
  <si>
    <t>87792</t>
  </si>
  <si>
    <t>EMBOÇO OU MASSA ÚNICA EM ARGAMASSA TRAÇO 1:2:8, PREPARO MECÂNICO COM BETONEIRA 400 L, APLICADA MANUALMENTE EM PANOS CEGOS DE FACHADA (SEM PRESENÇA DE VÃOS), ESPESSURA DE 25 MM. AF_06/2014</t>
  </si>
  <si>
    <t>7.0</t>
  </si>
  <si>
    <t>7.1</t>
  </si>
  <si>
    <t xml:space="preserve">PLANILHA ORÇAMENTÁRIA </t>
  </si>
  <si>
    <t xml:space="preserve">LOCAL: RODOVIA ES-165, KM 1, CONCEIÇÃO DO CASTELO -ES
</t>
  </si>
  <si>
    <t>OBRA : REFORMA DO CENTRO DE EVENTOS SANFONÃO</t>
  </si>
  <si>
    <t xml:space="preserve">SERVIÇOS PRELIMINARES </t>
  </si>
  <si>
    <t>RETIRADA E LIMPEZA DA COBERTURA</t>
  </si>
  <si>
    <t>Remoção de cobertura em telha metálica, exclusive estrutura</t>
  </si>
  <si>
    <t>INSTALAÇÕES ELÉTRICAS</t>
  </si>
  <si>
    <t>REFORÇO DA ESTRUTURA</t>
  </si>
  <si>
    <t>CONCRETAGEM DOS PILARES E PINTURA DA COBERTURA</t>
  </si>
  <si>
    <t>4.3</t>
  </si>
  <si>
    <t>4.4</t>
  </si>
  <si>
    <t>4.5</t>
  </si>
  <si>
    <t>4.6</t>
  </si>
  <si>
    <t>Cabo paralelo PP de cobre, com isolamento para 1000V, seção 3x4,0mm2</t>
  </si>
  <si>
    <t>Caixa de passagem 400x400x120mm, chapa 18, com tampa parafusada</t>
  </si>
  <si>
    <t>ADMINISTRAÇÃO LOCAL</t>
  </si>
  <si>
    <t>Administração Local (O pagamento deste item será de acordo com a execução da obra)</t>
  </si>
  <si>
    <t>DISJUNTOR TERMOMAGNETICO BIPOLAR PADRAO NEMA (AMERICANO) 10 A 50A 240V , FORNECIMENTO E INSTALACAO</t>
  </si>
  <si>
    <t>DISJUNTOR TERMOMAGNETICO TRIPOLAR PADRAO NEMA (AMERICANO) 60 A 100A 240V, FORNECIMENTO E INSTALACAO</t>
  </si>
  <si>
    <t>101892</t>
  </si>
  <si>
    <t xml:space="preserve">101894 </t>
  </si>
  <si>
    <t xml:space="preserve">101898 </t>
  </si>
  <si>
    <t>DISJUNTOR TERMOMAGNÉTICO TRIPOLAR , CORRENTE NOMINAL DE 400A - FORNECIMENTO E INSTALAÇÃO. AF_10/2020</t>
  </si>
  <si>
    <t>5.5</t>
  </si>
  <si>
    <t>5.6</t>
  </si>
  <si>
    <t>5.7</t>
  </si>
  <si>
    <t>CABO DE COBRE FLEXÍVEL ISOLADO, 16 MM², ANTI-CHAMA 0,6/1,0 KV, PARA CIRCUITOS TERMINAIS - FORNECIMENTO E INSTALAÇÃO. AF_12/2015</t>
  </si>
  <si>
    <t>CABO DE COBRE FLEXÍVEL ISOLADO, 35 MM², ANTI-CHAMA 0,6/1,0 KV, PARA DISTRIBUIÇÃO - FORNECIMENTO E INSTALAÇÃO. AF_12/2015</t>
  </si>
  <si>
    <t>91935</t>
  </si>
  <si>
    <t>92986</t>
  </si>
  <si>
    <t xml:space="preserve">RECOMPOSIÇÃO DE TELHAMENTO COM TELHA DE AÇO/ALUMÍNIO E = 0,5 MM, COM ATÉ 2 ÁGUAS, INCLUSO IÇAMENTO. </t>
  </si>
  <si>
    <t>5.8</t>
  </si>
  <si>
    <t>5.9</t>
  </si>
  <si>
    <t>5.10</t>
  </si>
  <si>
    <t>Refletor Holofote Led 400W Fotocélula Branco Frio Bivolt</t>
  </si>
  <si>
    <t>93009</t>
  </si>
  <si>
    <t>ELETRODUTO RÍGIDO ROSCÁVEL, PVC, DN 60 MM (2") - FORNECIMENTO E INSTALAÇÃO. AF_12/2015</t>
  </si>
  <si>
    <t>MONTAGEM E DESMONTAGEM DE FÔRMA DE PILARES RETANGULARES E ESTRUTURAS SIMILARES, PÉ-DIREITO SIMPLES, EM CHAPA DE MADEIRA COMPENSADA PLASTIFIC
ADA, 18 UTILIZAÇÕES. AF_09/2020</t>
  </si>
  <si>
    <t>TELHAMENTO COM TELHA DE AÇO/ALUMÍNIO E = 0,5 MM, COM ATÉ 2 ÁGUAS, INCLUSO IÇAMENTO.</t>
  </si>
  <si>
    <t xml:space="preserve">
RESP. TÉCNICO: JOÃO LUCAS DIAS
Engenheiro Civil
CREA ES-042317/D</t>
  </si>
  <si>
    <t>Placa de obra nas dimensões de 2.0 x 4.0 m, padrão DER</t>
  </si>
  <si>
    <t>CPU - 01</t>
  </si>
  <si>
    <t>CPU - 02</t>
  </si>
  <si>
    <t>EXECUÇÃO DE DEPÓSITO EM CANTEIRO DE OBRA EM CHAPA DE MADEIRA COMPENSADA M2, NÃO INCLUSO MOBILIÁRIO.</t>
  </si>
  <si>
    <t>94213</t>
  </si>
  <si>
    <t>Estrut. metálica constituída por perfis formados a frio, aço estrutural ASTM A-570, ASTM A-36 (demais perfis) c/ o sistema de tratamento e pintura conforme descrito em notas da planilha e projeto</t>
  </si>
  <si>
    <t>Hidrojateamento em estrutura de aço com água e areia</t>
  </si>
  <si>
    <t>103672</t>
  </si>
  <si>
    <t>CONCRETAGEM DE PILARES, FCK = 25 MPA, COM USO DE BOMBA - LANÇAMENTO, ADENSAMENTO E ACABAMENTO. AF_02/2022_PS</t>
  </si>
  <si>
    <t>88489</t>
  </si>
  <si>
    <t>4.7</t>
  </si>
  <si>
    <t>PINTURA LÁTEX ACRÍLICA PREMIUM, APLICAÇÃO MANUAL EM PAREDES, DUAS DEMÃOS</t>
  </si>
  <si>
    <t>88485</t>
  </si>
  <si>
    <t>FUNDO SELADOR ACRÍLICO, APLICAÇÃO MANUAL EM PAREDE, UMA DEMÃO.</t>
  </si>
  <si>
    <t>100729</t>
  </si>
  <si>
    <t>PINTURA COM TINTA EPOXÍDICA DE ACABAMENTO PULVERIZADA SOBRE PERFIL METÁLICO EXECUTADO EM FÁBRICA</t>
  </si>
  <si>
    <t>101882</t>
  </si>
  <si>
    <t>QUADRO DE DISTRIBUIÇÃO DE ENERGIA EM CHAPA DE AÇO GALVANIZADO, DE EMBUTIR, COM BARRAMENTO TRIFÁSICO, PARA 30 DISJUNTORES DIN 225A - FORNECIMENTO E INSTALAÇÃO.</t>
  </si>
  <si>
    <t>LIMPEZA DE SUPERFÍCIE COM JATO DE ALTA PRESSÃO.</t>
  </si>
  <si>
    <t>CPU - 03</t>
  </si>
  <si>
    <t>CPU - 04</t>
  </si>
  <si>
    <t>CPU - 05</t>
  </si>
  <si>
    <t>CPU - 06</t>
  </si>
  <si>
    <t>CPU - 07</t>
  </si>
  <si>
    <t>CPU - 08</t>
  </si>
  <si>
    <t>CPU - 09</t>
  </si>
  <si>
    <t>LEIS SOCIAIS = 86,86%</t>
  </si>
  <si>
    <t>Locação de andaime metálico para fachada - tipo torre (aluguel mensal)</t>
  </si>
  <si>
    <t>3.4</t>
  </si>
  <si>
    <t>SINAPI - DER-ES EDIFICAÇÕES - JUNHO/2023 (COM DESONERAÇÃO)</t>
  </si>
  <si>
    <t>RETIRADA E RECOLOCAÇÃO DE ESTRUTURA METÁLICA EM TESOURAS/ARCO COM ATÉ 40 METROS DE VÃO LIVRE</t>
  </si>
  <si>
    <t>3.5</t>
  </si>
  <si>
    <t>CPU - 10</t>
  </si>
  <si>
    <t>CPU - 11</t>
  </si>
  <si>
    <t>PINTURA COM PRIMER EPOXI DE ACABAMENTO PULVERIZADA SOBRE PERFIL METÁLICO (POR DEMÃO).</t>
  </si>
  <si>
    <t>4.8</t>
  </si>
  <si>
    <t>VALOR UNITÁRIO</t>
  </si>
  <si>
    <t xml:space="preserve">VALOR TOTAL </t>
  </si>
  <si>
    <t>BDI = 26,44%</t>
  </si>
  <si>
    <t>CONTRATADO</t>
  </si>
  <si>
    <t>PROPOSTA DA EMPRESA</t>
  </si>
  <si>
    <t xml:space="preserve">PREFEITURA MUNICIPAL DE CONCEIÇÃO DO CASTELO </t>
  </si>
  <si>
    <t>Av. José Grilo, 426 - Centro 
Conceição do Castelo - ES - CEP 29370-000
Telefone (28) 3547-1101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</si>
</sst>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0.00000"/>
    <numFmt numFmtId="172" formatCode="0.0000"/>
    <numFmt numFmtId="173" formatCode="0.000"/>
    <numFmt numFmtId="174" formatCode="&quot;R$ &quot;#,##0.00"/>
    <numFmt numFmtId="175" formatCode="#,##0.00_ ;\-#,##0.00\ "/>
    <numFmt numFmtId="176" formatCode="[$-416]mmm\-yy;@"/>
    <numFmt numFmtId="177" formatCode="0.0%"/>
    <numFmt numFmtId="178" formatCode="0.000000"/>
    <numFmt numFmtId="179" formatCode="0.0000000"/>
    <numFmt numFmtId="180" formatCode="[$-416]dddd\,\ d&quot; de &quot;mmmm&quot; de &quot;yyyy"/>
    <numFmt numFmtId="181" formatCode="0.000%"/>
    <numFmt numFmtId="182" formatCode="_-* #,##0.00000_-;\-* #,##0.00000_-;_-* &quot;-&quot;?????_-;_-@_-"/>
    <numFmt numFmtId="183" formatCode="0.0"/>
    <numFmt numFmtId="184" formatCode="#,##0.000"/>
    <numFmt numFmtId="185" formatCode="&quot;R$&quot;#,##0.00"/>
    <numFmt numFmtId="186" formatCode="#,##0.0"/>
    <numFmt numFmtId="187" formatCode="#,##0.0000"/>
    <numFmt numFmtId="188" formatCode="#,##0.00000"/>
    <numFmt numFmtId="189" formatCode="_-* #,##0.00_-;\-* #,##0.00_-;_-* \-??_-;_-@_-"/>
    <numFmt numFmtId="190" formatCode="&quot;OBRA: &quot;@"/>
    <numFmt numFmtId="191" formatCode="dd/mm/yy;@"/>
    <numFmt numFmtId="192" formatCode="00\ª"/>
    <numFmt numFmtId="193" formatCode="#,##0.00;[Red]\(#,##0.00\)"/>
    <numFmt numFmtId="194" formatCode="0.00000000"/>
    <numFmt numFmtId="195" formatCode="_(&quot;R$ &quot;* #,##0.00_);_(&quot;R$ &quot;* \(#,##0.00\);_(&quot;R$ &quot;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_-&quot;R$&quot;\ * #,##0.0000_-;\-&quot;R$&quot;\ * #,##0.0000_-;_-&quot;R$&quot;\ * &quot;-&quot;??_-;_-@_-"/>
    <numFmt numFmtId="201" formatCode="&quot;R$&quot;\ #,##0.00"/>
    <numFmt numFmtId="202" formatCode="#,##0.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89" fontId="7" fillId="0" borderId="0" applyFill="0" applyBorder="0" applyAlignment="0" applyProtection="0"/>
    <xf numFmtId="189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2" fontId="9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74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9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left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10" fillId="33" borderId="15" xfId="74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4" fontId="10" fillId="0" borderId="0" xfId="74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 quotePrefix="1">
      <alignment horizontal="justify" wrapText="1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49" fontId="31" fillId="33" borderId="13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center" vertical="center"/>
    </xf>
    <xf numFmtId="49" fontId="31" fillId="33" borderId="14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left" vertical="center" wrapText="1"/>
    </xf>
    <xf numFmtId="2" fontId="31" fillId="33" borderId="14" xfId="0" applyNumberFormat="1" applyFont="1" applyFill="1" applyBorder="1" applyAlignment="1">
      <alignment horizontal="center" vertical="center"/>
    </xf>
    <xf numFmtId="4" fontId="31" fillId="33" borderId="14" xfId="0" applyNumberFormat="1" applyFont="1" applyFill="1" applyBorder="1" applyAlignment="1">
      <alignment horizontal="center" vertical="center"/>
    </xf>
    <xf numFmtId="4" fontId="30" fillId="33" borderId="15" xfId="74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44" fontId="6" fillId="14" borderId="14" xfId="50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14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74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52" applyFont="1" applyFill="1" applyBorder="1" applyAlignment="1">
      <alignment horizontal="justify" vertical="center" wrapText="1"/>
      <protection/>
    </xf>
    <xf numFmtId="4" fontId="9" fillId="34" borderId="14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/>
    </xf>
    <xf numFmtId="4" fontId="31" fillId="33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vertical="center"/>
    </xf>
    <xf numFmtId="174" fontId="9" fillId="0" borderId="14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10" fillId="0" borderId="14" xfId="0" applyNumberFormat="1" applyFont="1" applyFill="1" applyBorder="1" applyAlignment="1" applyProtection="1">
      <alignment horizontal="center" vertical="center"/>
      <protection locked="0"/>
    </xf>
    <xf numFmtId="4" fontId="30" fillId="0" borderId="14" xfId="0" applyNumberFormat="1" applyFont="1" applyFill="1" applyBorder="1" applyAlignment="1" applyProtection="1">
      <alignment horizontal="center" vertical="center"/>
      <protection locked="0"/>
    </xf>
    <xf numFmtId="4" fontId="33" fillId="0" borderId="14" xfId="0" applyNumberFormat="1" applyFont="1" applyFill="1" applyBorder="1" applyAlignment="1" applyProtection="1">
      <alignment horizontal="center" vertical="center"/>
      <protection locked="0"/>
    </xf>
    <xf numFmtId="4" fontId="31" fillId="3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center" vertical="center"/>
      <protection/>
    </xf>
    <xf numFmtId="4" fontId="9" fillId="33" borderId="14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3" fillId="0" borderId="14" xfId="0" applyNumberFormat="1" applyFont="1" applyFill="1" applyBorder="1" applyAlignment="1" applyProtection="1">
      <alignment horizontal="center" vertical="center"/>
      <protection/>
    </xf>
    <xf numFmtId="4" fontId="31" fillId="33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4" fontId="6" fillId="14" borderId="14" xfId="50" applyFont="1" applyFill="1" applyBorder="1" applyAlignment="1" applyProtection="1" quotePrefix="1">
      <alignment horizontal="center" vertical="center"/>
      <protection/>
    </xf>
    <xf numFmtId="2" fontId="9" fillId="33" borderId="17" xfId="0" applyNumberFormat="1" applyFont="1" applyFill="1" applyBorder="1" applyAlignment="1">
      <alignment horizontal="right" vertical="center" wrapText="1"/>
    </xf>
    <xf numFmtId="2" fontId="9" fillId="33" borderId="16" xfId="0" applyNumberFormat="1" applyFont="1" applyFill="1" applyBorder="1" applyAlignment="1">
      <alignment horizontal="right" vertical="center" wrapText="1"/>
    </xf>
    <xf numFmtId="2" fontId="9" fillId="33" borderId="15" xfId="0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4" fontId="9" fillId="0" borderId="19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left" vertical="center" wrapText="1"/>
    </xf>
    <xf numFmtId="10" fontId="9" fillId="0" borderId="19" xfId="0" applyNumberFormat="1" applyFont="1" applyBorder="1" applyAlignment="1">
      <alignment horizontal="left" vertical="center"/>
    </xf>
    <xf numFmtId="10" fontId="9" fillId="0" borderId="16" xfId="0" applyNumberFormat="1" applyFont="1" applyBorder="1" applyAlignment="1">
      <alignment horizontal="left" vertical="center"/>
    </xf>
    <xf numFmtId="10" fontId="9" fillId="0" borderId="15" xfId="0" applyNumberFormat="1" applyFont="1" applyBorder="1" applyAlignment="1">
      <alignment horizontal="left" vertical="center"/>
    </xf>
    <xf numFmtId="4" fontId="9" fillId="34" borderId="19" xfId="0" applyNumberFormat="1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1" fontId="9" fillId="34" borderId="22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9" fillId="34" borderId="2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" fontId="14" fillId="0" borderId="0" xfId="0" applyNumberFormat="1" applyFont="1" applyAlignment="1" applyProtection="1">
      <alignment horizontal="center" vertical="center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 applyProtection="1">
      <alignment horizontal="center" vertical="center"/>
      <protection locked="0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4" xfId="50"/>
    <cellStyle name="Neutra" xfId="51"/>
    <cellStyle name="Normal 2" xfId="52"/>
    <cellStyle name="Normal 3" xfId="53"/>
    <cellStyle name="Normal 3 2 3" xfId="54"/>
    <cellStyle name="Normal 4" xfId="55"/>
    <cellStyle name="Normal 5" xfId="56"/>
    <cellStyle name="Nota" xfId="57"/>
    <cellStyle name="Percent" xfId="58"/>
    <cellStyle name="Porcentagem 2" xfId="59"/>
    <cellStyle name="Porcentagem 2 2" xfId="60"/>
    <cellStyle name="Porcentagem 2 2 2" xfId="61"/>
    <cellStyle name="Saída" xfId="62"/>
    <cellStyle name="Comma [0]" xfId="63"/>
    <cellStyle name="Separador de milhares 2" xfId="64"/>
    <cellStyle name="Separador de milhares 3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lanejamento\Users\Jo&#227;o%20Lucas\Desktop\OBRAS%20PREFEITURA%20CONCEI&#199;&#195;O\MURO%20DE%20CONTEN&#199;AO\PLANILHA%20OR&#199;AMENT&#193;RIA%20-%20REV%20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Planejamento\Users\Jo&#227;o%20Lucas\Desktop\OBRAS%20PREFEITURA%20CONCEI&#199;&#195;O\PAV%20BAIRRO%20NICOLAU\P.%20OR&#199;AMENTO%20recupera&#231;&#227;o%20de%20cal&#231;amento%20REV%2000%2024%2010%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E%20SANFON&#195;O%20-%20REV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PU 01"/>
      <sheetName val="CPU 02"/>
      <sheetName val="CPU 03"/>
      <sheetName val="CPU 04"/>
      <sheetName val="CPU 05"/>
      <sheetName val="CPU 06"/>
      <sheetName val="MDC"/>
      <sheetName val="CRONOGRAMA"/>
      <sheetName val="BDI"/>
      <sheetName val="SINAP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ORÇAMENTO"/>
      <sheetName val="MDC"/>
      <sheetName val="CRONOGRAMA"/>
      <sheetName val="BDI"/>
      <sheetName val="CPU 01"/>
      <sheetName val="CPU 02"/>
      <sheetName val="CPU 03"/>
      <sheetName val="CPU 04"/>
      <sheetName val="CPU 05"/>
      <sheetName val="CPU 06"/>
      <sheetName val="CPU 07"/>
      <sheetName val="CPU 08"/>
      <sheetName val="CPU 09"/>
      <sheetName val="CPU 10"/>
      <sheetName val="CPU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BreakPreview" zoomScale="70" zoomScaleSheetLayoutView="70" zoomScalePageLayoutView="0" workbookViewId="0" topLeftCell="A1">
      <selection activeCell="I13" sqref="I13 F13"/>
    </sheetView>
  </sheetViews>
  <sheetFormatPr defaultColWidth="9.140625" defaultRowHeight="12.75"/>
  <cols>
    <col min="1" max="1" width="7.7109375" style="2" customWidth="1"/>
    <col min="2" max="2" width="21.140625" style="2" customWidth="1"/>
    <col min="3" max="3" width="18.140625" style="2" customWidth="1"/>
    <col min="4" max="4" width="77.00390625" style="3" customWidth="1"/>
    <col min="5" max="5" width="14.421875" style="4" customWidth="1"/>
    <col min="6" max="6" width="12.57421875" style="4" bestFit="1" customWidth="1"/>
    <col min="7" max="7" width="12.7109375" style="4" customWidth="1"/>
    <col min="8" max="8" width="24.140625" style="4" bestFit="1" customWidth="1"/>
    <col min="9" max="10" width="24.140625" style="4" customWidth="1"/>
    <col min="11" max="16384" width="9.140625" style="1" customWidth="1"/>
  </cols>
  <sheetData>
    <row r="1" spans="1:10" ht="35.25" customHeight="1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129" t="s">
        <v>127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8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1:10" s="5" customFormat="1" ht="27" customHeight="1">
      <c r="A5" s="123" t="s">
        <v>45</v>
      </c>
      <c r="B5" s="124"/>
      <c r="C5" s="124"/>
      <c r="D5" s="124"/>
      <c r="E5" s="124"/>
      <c r="F5" s="124"/>
      <c r="G5" s="124"/>
      <c r="H5" s="124"/>
      <c r="I5" s="124"/>
      <c r="J5" s="125"/>
    </row>
    <row r="6" spans="1:10" ht="47.25" customHeight="1">
      <c r="A6" s="118" t="s">
        <v>47</v>
      </c>
      <c r="B6" s="118"/>
      <c r="C6" s="118"/>
      <c r="D6" s="119"/>
      <c r="E6" s="80" t="s">
        <v>13</v>
      </c>
      <c r="F6" s="103" t="s">
        <v>114</v>
      </c>
      <c r="G6" s="104"/>
      <c r="H6" s="104"/>
      <c r="I6" s="104"/>
      <c r="J6" s="105"/>
    </row>
    <row r="7" spans="1:10" ht="31.5" customHeight="1">
      <c r="A7" s="120" t="s">
        <v>46</v>
      </c>
      <c r="B7" s="120"/>
      <c r="C7" s="120"/>
      <c r="D7" s="121"/>
      <c r="E7" s="106" t="s">
        <v>123</v>
      </c>
      <c r="F7" s="107"/>
      <c r="G7" s="107"/>
      <c r="H7" s="107"/>
      <c r="I7" s="107"/>
      <c r="J7" s="108"/>
    </row>
    <row r="8" spans="1:10" ht="27.75" customHeight="1">
      <c r="A8" s="122" t="s">
        <v>24</v>
      </c>
      <c r="B8" s="122"/>
      <c r="C8" s="81">
        <f>H47</f>
        <v>2053798.63</v>
      </c>
      <c r="D8" s="82"/>
      <c r="E8" s="103" t="s">
        <v>111</v>
      </c>
      <c r="F8" s="104"/>
      <c r="G8" s="104"/>
      <c r="H8" s="104"/>
      <c r="I8" s="104"/>
      <c r="J8" s="105"/>
    </row>
    <row r="9" spans="1:10" ht="27.75" customHeight="1">
      <c r="A9" s="112" t="s">
        <v>0</v>
      </c>
      <c r="B9" s="114" t="s">
        <v>22</v>
      </c>
      <c r="C9" s="116" t="s">
        <v>14</v>
      </c>
      <c r="D9" s="126" t="s">
        <v>1</v>
      </c>
      <c r="E9" s="109" t="s">
        <v>124</v>
      </c>
      <c r="F9" s="110"/>
      <c r="G9" s="110"/>
      <c r="H9" s="111"/>
      <c r="I9" s="109" t="s">
        <v>125</v>
      </c>
      <c r="J9" s="111"/>
    </row>
    <row r="10" spans="1:10" ht="31.5">
      <c r="A10" s="113"/>
      <c r="B10" s="115"/>
      <c r="C10" s="117"/>
      <c r="D10" s="127"/>
      <c r="E10" s="72" t="s">
        <v>2</v>
      </c>
      <c r="F10" s="72" t="s">
        <v>3</v>
      </c>
      <c r="G10" s="83" t="s">
        <v>15</v>
      </c>
      <c r="H10" s="72" t="s">
        <v>4</v>
      </c>
      <c r="I10" s="84" t="s">
        <v>121</v>
      </c>
      <c r="J10" s="91" t="s">
        <v>122</v>
      </c>
    </row>
    <row r="11" spans="1:10" ht="21" customHeight="1">
      <c r="A11" s="6" t="s">
        <v>16</v>
      </c>
      <c r="B11" s="7"/>
      <c r="C11" s="7"/>
      <c r="D11" s="8" t="s">
        <v>48</v>
      </c>
      <c r="E11" s="9"/>
      <c r="F11" s="10"/>
      <c r="G11" s="10"/>
      <c r="H11" s="73">
        <f>SUM(H12:H13)</f>
        <v>19135.41</v>
      </c>
      <c r="I11" s="85"/>
      <c r="J11" s="92">
        <f>SUM(J12:J13)</f>
        <v>0</v>
      </c>
    </row>
    <row r="12" spans="1:10" s="17" customFormat="1" ht="22.5" customHeight="1">
      <c r="A12" s="11" t="s">
        <v>9</v>
      </c>
      <c r="B12" s="12" t="s">
        <v>23</v>
      </c>
      <c r="C12" s="12" t="s">
        <v>86</v>
      </c>
      <c r="D12" s="13" t="s">
        <v>85</v>
      </c>
      <c r="E12" s="25" t="s">
        <v>6</v>
      </c>
      <c r="F12" s="15">
        <v>8</v>
      </c>
      <c r="G12" s="16">
        <v>422.47</v>
      </c>
      <c r="H12" s="74">
        <f>ROUND(G12,2)*ROUND(F12,2)</f>
        <v>3379.76</v>
      </c>
      <c r="I12" s="86"/>
      <c r="J12" s="93">
        <f>ROUND(I12*F12,2)</f>
        <v>0</v>
      </c>
    </row>
    <row r="13" spans="1:10" s="17" customFormat="1" ht="35.25" customHeight="1">
      <c r="A13" s="11" t="s">
        <v>31</v>
      </c>
      <c r="B13" s="12" t="s">
        <v>5</v>
      </c>
      <c r="C13" s="70">
        <v>93584</v>
      </c>
      <c r="D13" s="71" t="s">
        <v>88</v>
      </c>
      <c r="E13" s="25" t="s">
        <v>6</v>
      </c>
      <c r="F13" s="15">
        <v>13.2</v>
      </c>
      <c r="G13" s="16">
        <v>1193.61</v>
      </c>
      <c r="H13" s="74">
        <f>ROUND(G13,2)*ROUND(F13,2)</f>
        <v>15755.65</v>
      </c>
      <c r="I13" s="86"/>
      <c r="J13" s="93">
        <f>ROUND(I13*F13,2)</f>
        <v>0</v>
      </c>
    </row>
    <row r="14" spans="1:10" ht="18" customHeight="1">
      <c r="A14" s="18" t="s">
        <v>17</v>
      </c>
      <c r="B14" s="19"/>
      <c r="C14" s="20"/>
      <c r="D14" s="21" t="s">
        <v>49</v>
      </c>
      <c r="E14" s="22"/>
      <c r="F14" s="23"/>
      <c r="G14" s="24"/>
      <c r="H14" s="75">
        <f>SUM(H15:H16)</f>
        <v>150052.37</v>
      </c>
      <c r="I14" s="85"/>
      <c r="J14" s="92">
        <f>SUM(J15:J16)</f>
        <v>0</v>
      </c>
    </row>
    <row r="15" spans="1:10" s="48" customFormat="1" ht="15.75">
      <c r="A15" s="43" t="s">
        <v>10</v>
      </c>
      <c r="B15" s="12" t="s">
        <v>23</v>
      </c>
      <c r="C15" s="12" t="s">
        <v>87</v>
      </c>
      <c r="D15" s="45" t="s">
        <v>50</v>
      </c>
      <c r="E15" s="46" t="s">
        <v>6</v>
      </c>
      <c r="F15" s="47">
        <v>5963.6</v>
      </c>
      <c r="G15" s="16">
        <v>9.34</v>
      </c>
      <c r="H15" s="76">
        <f>ROUND(G15,2)*ROUND(F15,2)</f>
        <v>55700.02</v>
      </c>
      <c r="I15" s="87"/>
      <c r="J15" s="94">
        <f>ROUND(I15*F15,2)</f>
        <v>0</v>
      </c>
    </row>
    <row r="16" spans="1:10" s="51" customFormat="1" ht="15.75">
      <c r="A16" s="69" t="s">
        <v>28</v>
      </c>
      <c r="B16" s="12" t="s">
        <v>23</v>
      </c>
      <c r="C16" s="12" t="s">
        <v>104</v>
      </c>
      <c r="D16" s="67" t="s">
        <v>91</v>
      </c>
      <c r="E16" s="46" t="s">
        <v>6</v>
      </c>
      <c r="F16" s="50">
        <v>3535.12</v>
      </c>
      <c r="G16" s="16">
        <v>26.69</v>
      </c>
      <c r="H16" s="77">
        <f>ROUND(G16,2)*ROUND(F16,2)</f>
        <v>94352.35</v>
      </c>
      <c r="I16" s="88"/>
      <c r="J16" s="95">
        <f>ROUND(I16*F16,2)</f>
        <v>0</v>
      </c>
    </row>
    <row r="17" spans="1:10" ht="18" customHeight="1">
      <c r="A17" s="18" t="s">
        <v>18</v>
      </c>
      <c r="B17" s="19"/>
      <c r="C17" s="20"/>
      <c r="D17" s="21" t="s">
        <v>52</v>
      </c>
      <c r="E17" s="22"/>
      <c r="F17" s="23"/>
      <c r="G17" s="24"/>
      <c r="H17" s="75">
        <f>SUM(H18:H22)</f>
        <v>1396724.15</v>
      </c>
      <c r="I17" s="85"/>
      <c r="J17" s="92">
        <f>SUM(J18:J22)</f>
        <v>0</v>
      </c>
    </row>
    <row r="18" spans="1:10" s="48" customFormat="1" ht="30">
      <c r="A18" s="43" t="s">
        <v>11</v>
      </c>
      <c r="B18" s="44" t="s">
        <v>5</v>
      </c>
      <c r="C18" s="49" t="s">
        <v>89</v>
      </c>
      <c r="D18" s="45" t="s">
        <v>83</v>
      </c>
      <c r="E18" s="46" t="s">
        <v>6</v>
      </c>
      <c r="F18" s="47">
        <v>2091.62</v>
      </c>
      <c r="G18" s="16">
        <v>98.41</v>
      </c>
      <c r="H18" s="76">
        <f>ROUND(G18,2)*ROUND(F18,2)</f>
        <v>205836.32</v>
      </c>
      <c r="I18" s="87"/>
      <c r="J18" s="94">
        <f>ROUND(I18*F18,2)</f>
        <v>0</v>
      </c>
    </row>
    <row r="19" spans="1:10" s="51" customFormat="1" ht="49.5" customHeight="1">
      <c r="A19" s="43" t="s">
        <v>29</v>
      </c>
      <c r="B19" s="12" t="s">
        <v>23</v>
      </c>
      <c r="C19" s="12" t="s">
        <v>105</v>
      </c>
      <c r="D19" s="67" t="s">
        <v>90</v>
      </c>
      <c r="E19" s="68" t="s">
        <v>27</v>
      </c>
      <c r="F19" s="50">
        <v>26126.17</v>
      </c>
      <c r="G19" s="16">
        <v>41.43</v>
      </c>
      <c r="H19" s="77">
        <f>ROUND(G19,2)*ROUND(F19,2)</f>
        <v>1082407.22</v>
      </c>
      <c r="I19" s="88"/>
      <c r="J19" s="95">
        <f>ROUND(I19*F19,2)</f>
        <v>0</v>
      </c>
    </row>
    <row r="20" spans="1:10" s="51" customFormat="1" ht="30">
      <c r="A20" s="43" t="s">
        <v>30</v>
      </c>
      <c r="B20" s="12" t="s">
        <v>23</v>
      </c>
      <c r="C20" s="12" t="s">
        <v>106</v>
      </c>
      <c r="D20" s="45" t="s">
        <v>75</v>
      </c>
      <c r="E20" s="46" t="s">
        <v>6</v>
      </c>
      <c r="F20" s="50">
        <v>4174.52</v>
      </c>
      <c r="G20" s="16">
        <v>14.91</v>
      </c>
      <c r="H20" s="77">
        <f>ROUND(G20,2)*ROUND(F20,2)</f>
        <v>62242.09</v>
      </c>
      <c r="I20" s="88"/>
      <c r="J20" s="95">
        <f>ROUND(I20*F20,2)</f>
        <v>0</v>
      </c>
    </row>
    <row r="21" spans="1:10" s="51" customFormat="1" ht="15.75">
      <c r="A21" s="43" t="s">
        <v>113</v>
      </c>
      <c r="B21" s="12" t="s">
        <v>23</v>
      </c>
      <c r="C21" s="12" t="s">
        <v>117</v>
      </c>
      <c r="D21" s="45" t="s">
        <v>112</v>
      </c>
      <c r="E21" s="46" t="s">
        <v>8</v>
      </c>
      <c r="F21" s="50">
        <v>736</v>
      </c>
      <c r="G21" s="16">
        <v>18.97</v>
      </c>
      <c r="H21" s="77">
        <f>ROUND(G21,2)*ROUND(F21,2)</f>
        <v>13961.92</v>
      </c>
      <c r="I21" s="88"/>
      <c r="J21" s="95">
        <f>ROUND(I21*F21,2)</f>
        <v>0</v>
      </c>
    </row>
    <row r="22" spans="1:10" s="51" customFormat="1" ht="30">
      <c r="A22" s="43" t="s">
        <v>116</v>
      </c>
      <c r="B22" s="12" t="s">
        <v>23</v>
      </c>
      <c r="C22" s="12" t="s">
        <v>110</v>
      </c>
      <c r="D22" s="45" t="s">
        <v>115</v>
      </c>
      <c r="E22" s="46" t="s">
        <v>21</v>
      </c>
      <c r="F22" s="50">
        <v>10</v>
      </c>
      <c r="G22" s="16">
        <v>3227.66</v>
      </c>
      <c r="H22" s="77">
        <f>ROUND(G22,2)*ROUND(F22,2)</f>
        <v>32276.6</v>
      </c>
      <c r="I22" s="88"/>
      <c r="J22" s="95">
        <f>ROUND(I22*F22,2)</f>
        <v>0</v>
      </c>
    </row>
    <row r="23" spans="1:10" s="35" customFormat="1" ht="30" customHeight="1">
      <c r="A23" s="36" t="s">
        <v>19</v>
      </c>
      <c r="B23" s="37"/>
      <c r="C23" s="38"/>
      <c r="D23" s="39" t="s">
        <v>53</v>
      </c>
      <c r="E23" s="40"/>
      <c r="F23" s="41"/>
      <c r="G23" s="42"/>
      <c r="H23" s="78">
        <f>SUM(H24:H31)</f>
        <v>246851.64</v>
      </c>
      <c r="I23" s="89"/>
      <c r="J23" s="96">
        <f>SUM(J24:J31)</f>
        <v>0</v>
      </c>
    </row>
    <row r="24" spans="1:10" s="56" customFormat="1" ht="25.5">
      <c r="A24" s="43" t="s">
        <v>12</v>
      </c>
      <c r="B24" s="53" t="s">
        <v>5</v>
      </c>
      <c r="C24" s="53" t="s">
        <v>92</v>
      </c>
      <c r="D24" s="57" t="s">
        <v>93</v>
      </c>
      <c r="E24" s="58" t="s">
        <v>7</v>
      </c>
      <c r="F24" s="59">
        <v>82.62</v>
      </c>
      <c r="G24" s="16">
        <v>824.21</v>
      </c>
      <c r="H24" s="79">
        <f aca="true" t="shared" si="0" ref="H24:H31">ROUND(G24,2)*ROUND(F24,2)</f>
        <v>68096.23</v>
      </c>
      <c r="I24" s="90"/>
      <c r="J24" s="97">
        <f aca="true" t="shared" si="1" ref="J24:J31">ROUND(I24*F24,2)</f>
        <v>0</v>
      </c>
    </row>
    <row r="25" spans="1:10" s="60" customFormat="1" ht="60">
      <c r="A25" s="43" t="s">
        <v>35</v>
      </c>
      <c r="B25" s="44" t="s">
        <v>5</v>
      </c>
      <c r="C25" s="46">
        <v>92443</v>
      </c>
      <c r="D25" s="61" t="s">
        <v>82</v>
      </c>
      <c r="E25" s="46" t="s">
        <v>6</v>
      </c>
      <c r="F25" s="62">
        <v>261.72</v>
      </c>
      <c r="G25" s="16">
        <v>63.73</v>
      </c>
      <c r="H25" s="76">
        <f t="shared" si="0"/>
        <v>16679.42</v>
      </c>
      <c r="I25" s="87"/>
      <c r="J25" s="94">
        <f t="shared" si="1"/>
        <v>0</v>
      </c>
    </row>
    <row r="26" spans="1:10" s="60" customFormat="1" ht="45">
      <c r="A26" s="43" t="s">
        <v>54</v>
      </c>
      <c r="B26" s="44" t="s">
        <v>5</v>
      </c>
      <c r="C26" s="44" t="s">
        <v>39</v>
      </c>
      <c r="D26" s="45" t="s">
        <v>40</v>
      </c>
      <c r="E26" s="46" t="s">
        <v>6</v>
      </c>
      <c r="F26" s="63">
        <v>281.16</v>
      </c>
      <c r="G26" s="16">
        <v>5.03</v>
      </c>
      <c r="H26" s="76">
        <f t="shared" si="0"/>
        <v>1414.23</v>
      </c>
      <c r="I26" s="87"/>
      <c r="J26" s="94">
        <f t="shared" si="1"/>
        <v>0</v>
      </c>
    </row>
    <row r="27" spans="1:10" s="60" customFormat="1" ht="48.75" customHeight="1">
      <c r="A27" s="43" t="s">
        <v>55</v>
      </c>
      <c r="B27" s="44" t="s">
        <v>5</v>
      </c>
      <c r="C27" s="44" t="s">
        <v>41</v>
      </c>
      <c r="D27" s="45" t="s">
        <v>42</v>
      </c>
      <c r="E27" s="46" t="s">
        <v>6</v>
      </c>
      <c r="F27" s="63">
        <v>281.16</v>
      </c>
      <c r="G27" s="16">
        <v>47.95</v>
      </c>
      <c r="H27" s="76">
        <f t="shared" si="0"/>
        <v>13481.62</v>
      </c>
      <c r="I27" s="87"/>
      <c r="J27" s="94">
        <f t="shared" si="1"/>
        <v>0</v>
      </c>
    </row>
    <row r="28" spans="1:10" s="64" customFormat="1" ht="15.75">
      <c r="A28" s="43" t="s">
        <v>56</v>
      </c>
      <c r="B28" s="44" t="s">
        <v>5</v>
      </c>
      <c r="C28" s="53" t="s">
        <v>97</v>
      </c>
      <c r="D28" s="65" t="s">
        <v>98</v>
      </c>
      <c r="E28" s="66" t="s">
        <v>6</v>
      </c>
      <c r="F28" s="47">
        <v>281.16</v>
      </c>
      <c r="G28" s="16">
        <v>5.47</v>
      </c>
      <c r="H28" s="76">
        <f t="shared" si="0"/>
        <v>1537.95</v>
      </c>
      <c r="I28" s="87"/>
      <c r="J28" s="94">
        <f t="shared" si="1"/>
        <v>0</v>
      </c>
    </row>
    <row r="29" spans="1:10" s="64" customFormat="1" ht="25.5">
      <c r="A29" s="43" t="s">
        <v>57</v>
      </c>
      <c r="B29" s="44" t="s">
        <v>5</v>
      </c>
      <c r="C29" s="53" t="s">
        <v>94</v>
      </c>
      <c r="D29" s="65" t="s">
        <v>96</v>
      </c>
      <c r="E29" s="66" t="s">
        <v>6</v>
      </c>
      <c r="F29" s="47">
        <v>281.16</v>
      </c>
      <c r="G29" s="16">
        <v>14.92</v>
      </c>
      <c r="H29" s="76">
        <f t="shared" si="0"/>
        <v>4194.91</v>
      </c>
      <c r="I29" s="87"/>
      <c r="J29" s="94">
        <f t="shared" si="1"/>
        <v>0</v>
      </c>
    </row>
    <row r="30" spans="1:10" s="64" customFormat="1" ht="36" customHeight="1">
      <c r="A30" s="43" t="s">
        <v>95</v>
      </c>
      <c r="B30" s="44" t="s">
        <v>5</v>
      </c>
      <c r="C30" s="53" t="s">
        <v>99</v>
      </c>
      <c r="D30" s="65" t="s">
        <v>100</v>
      </c>
      <c r="E30" s="66" t="s">
        <v>6</v>
      </c>
      <c r="F30" s="47">
        <v>3535.12</v>
      </c>
      <c r="G30" s="16">
        <v>28.02</v>
      </c>
      <c r="H30" s="76">
        <f t="shared" si="0"/>
        <v>99054.06</v>
      </c>
      <c r="I30" s="87"/>
      <c r="J30" s="94">
        <f t="shared" si="1"/>
        <v>0</v>
      </c>
    </row>
    <row r="31" spans="1:10" s="64" customFormat="1" ht="36" customHeight="1">
      <c r="A31" s="43" t="s">
        <v>120</v>
      </c>
      <c r="B31" s="12" t="s">
        <v>23</v>
      </c>
      <c r="C31" s="12" t="s">
        <v>118</v>
      </c>
      <c r="D31" s="65" t="s">
        <v>119</v>
      </c>
      <c r="E31" s="66" t="s">
        <v>6</v>
      </c>
      <c r="F31" s="47">
        <v>1414.05</v>
      </c>
      <c r="G31" s="16">
        <v>29.98</v>
      </c>
      <c r="H31" s="76">
        <f t="shared" si="0"/>
        <v>42393.22</v>
      </c>
      <c r="I31" s="87"/>
      <c r="J31" s="94">
        <f t="shared" si="1"/>
        <v>0</v>
      </c>
    </row>
    <row r="32" spans="1:10" ht="18" customHeight="1">
      <c r="A32" s="18" t="s">
        <v>32</v>
      </c>
      <c r="B32" s="19"/>
      <c r="C32" s="20"/>
      <c r="D32" s="21" t="s">
        <v>51</v>
      </c>
      <c r="E32" s="22"/>
      <c r="F32" s="23"/>
      <c r="G32" s="24"/>
      <c r="H32" s="75">
        <f>SUM(H33:H42)</f>
        <v>183017.43</v>
      </c>
      <c r="I32" s="85"/>
      <c r="J32" s="92">
        <f>SUM(J33:J42)</f>
        <v>0</v>
      </c>
    </row>
    <row r="33" spans="1:11" s="27" customFormat="1" ht="15.75">
      <c r="A33" s="11" t="s">
        <v>33</v>
      </c>
      <c r="B33" s="12" t="s">
        <v>23</v>
      </c>
      <c r="C33" s="12" t="s">
        <v>107</v>
      </c>
      <c r="D33" s="13" t="s">
        <v>58</v>
      </c>
      <c r="E33" s="25" t="s">
        <v>8</v>
      </c>
      <c r="F33" s="15">
        <v>2102.2</v>
      </c>
      <c r="G33" s="16">
        <v>30.94</v>
      </c>
      <c r="H33" s="74">
        <f aca="true" t="shared" si="2" ref="H33:H42">ROUND(G33,2)*ROUND(F33,2)</f>
        <v>65042.07</v>
      </c>
      <c r="I33" s="86"/>
      <c r="J33" s="93">
        <f aca="true" t="shared" si="3" ref="J33:J42">ROUND(I33*F33,2)</f>
        <v>0</v>
      </c>
      <c r="K33" s="26"/>
    </row>
    <row r="34" spans="1:11" s="27" customFormat="1" ht="15.75">
      <c r="A34" s="11" t="s">
        <v>36</v>
      </c>
      <c r="B34" s="12" t="s">
        <v>23</v>
      </c>
      <c r="C34" s="12" t="s">
        <v>108</v>
      </c>
      <c r="D34" s="45" t="s">
        <v>79</v>
      </c>
      <c r="E34" s="14" t="s">
        <v>21</v>
      </c>
      <c r="F34" s="15">
        <v>60</v>
      </c>
      <c r="G34" s="16">
        <v>845.07</v>
      </c>
      <c r="H34" s="74">
        <f t="shared" si="2"/>
        <v>50704.2</v>
      </c>
      <c r="I34" s="86"/>
      <c r="J34" s="93">
        <f t="shared" si="3"/>
        <v>0</v>
      </c>
      <c r="K34" s="26"/>
    </row>
    <row r="35" spans="1:11" s="27" customFormat="1" ht="15.75">
      <c r="A35" s="11" t="s">
        <v>37</v>
      </c>
      <c r="B35" s="12" t="s">
        <v>23</v>
      </c>
      <c r="C35" s="12" t="s">
        <v>109</v>
      </c>
      <c r="D35" s="13" t="s">
        <v>59</v>
      </c>
      <c r="E35" s="14" t="s">
        <v>21</v>
      </c>
      <c r="F35" s="15">
        <v>36</v>
      </c>
      <c r="G35" s="16">
        <v>274.4</v>
      </c>
      <c r="H35" s="74">
        <f t="shared" si="2"/>
        <v>9878.4</v>
      </c>
      <c r="I35" s="86"/>
      <c r="J35" s="93">
        <f t="shared" si="3"/>
        <v>0</v>
      </c>
      <c r="K35" s="26"/>
    </row>
    <row r="36" spans="1:11" s="27" customFormat="1" ht="25.5">
      <c r="A36" s="11" t="s">
        <v>38</v>
      </c>
      <c r="B36" s="12" t="s">
        <v>5</v>
      </c>
      <c r="C36" s="53" t="s">
        <v>73</v>
      </c>
      <c r="D36" s="54" t="s">
        <v>71</v>
      </c>
      <c r="E36" s="14" t="s">
        <v>8</v>
      </c>
      <c r="F36" s="15">
        <v>880.2</v>
      </c>
      <c r="G36" s="16">
        <v>29.21</v>
      </c>
      <c r="H36" s="74">
        <f t="shared" si="2"/>
        <v>25710.64</v>
      </c>
      <c r="I36" s="86"/>
      <c r="J36" s="93">
        <f t="shared" si="3"/>
        <v>0</v>
      </c>
      <c r="K36" s="26"/>
    </row>
    <row r="37" spans="1:11" s="27" customFormat="1" ht="25.5">
      <c r="A37" s="11" t="s">
        <v>68</v>
      </c>
      <c r="B37" s="12" t="s">
        <v>5</v>
      </c>
      <c r="C37" s="53" t="s">
        <v>80</v>
      </c>
      <c r="D37" s="54" t="s">
        <v>81</v>
      </c>
      <c r="E37" s="14" t="s">
        <v>8</v>
      </c>
      <c r="F37" s="15">
        <v>192.7</v>
      </c>
      <c r="G37" s="16">
        <v>30.42</v>
      </c>
      <c r="H37" s="74">
        <f t="shared" si="2"/>
        <v>5861.93</v>
      </c>
      <c r="I37" s="86"/>
      <c r="J37" s="93">
        <f t="shared" si="3"/>
        <v>0</v>
      </c>
      <c r="K37" s="26"/>
    </row>
    <row r="38" spans="1:11" s="27" customFormat="1" ht="25.5">
      <c r="A38" s="11" t="s">
        <v>69</v>
      </c>
      <c r="B38" s="12" t="s">
        <v>5</v>
      </c>
      <c r="C38" s="53" t="s">
        <v>74</v>
      </c>
      <c r="D38" s="54" t="s">
        <v>72</v>
      </c>
      <c r="E38" s="14" t="s">
        <v>8</v>
      </c>
      <c r="F38" s="15">
        <v>429.2</v>
      </c>
      <c r="G38" s="16">
        <v>43.36</v>
      </c>
      <c r="H38" s="74">
        <f t="shared" si="2"/>
        <v>18610.11</v>
      </c>
      <c r="I38" s="86"/>
      <c r="J38" s="93">
        <f t="shared" si="3"/>
        <v>0</v>
      </c>
      <c r="K38" s="26"/>
    </row>
    <row r="39" spans="1:11" s="27" customFormat="1" ht="51" customHeight="1">
      <c r="A39" s="11" t="s">
        <v>70</v>
      </c>
      <c r="B39" s="12" t="s">
        <v>5</v>
      </c>
      <c r="C39" s="12" t="s">
        <v>101</v>
      </c>
      <c r="D39" s="13" t="s">
        <v>102</v>
      </c>
      <c r="E39" s="14" t="s">
        <v>21</v>
      </c>
      <c r="F39" s="15">
        <v>1</v>
      </c>
      <c r="G39" s="16">
        <v>1945.12</v>
      </c>
      <c r="H39" s="74">
        <f t="shared" si="2"/>
        <v>1945.12</v>
      </c>
      <c r="I39" s="86"/>
      <c r="J39" s="93">
        <f t="shared" si="3"/>
        <v>0</v>
      </c>
      <c r="K39" s="26"/>
    </row>
    <row r="40" spans="1:11" s="27" customFormat="1" ht="30">
      <c r="A40" s="11" t="s">
        <v>76</v>
      </c>
      <c r="B40" s="12" t="s">
        <v>5</v>
      </c>
      <c r="C40" s="44" t="s">
        <v>64</v>
      </c>
      <c r="D40" s="45" t="s">
        <v>62</v>
      </c>
      <c r="E40" s="14" t="s">
        <v>21</v>
      </c>
      <c r="F40" s="15">
        <v>6</v>
      </c>
      <c r="G40" s="16">
        <v>80.19</v>
      </c>
      <c r="H40" s="74">
        <f t="shared" si="2"/>
        <v>481.14</v>
      </c>
      <c r="I40" s="86"/>
      <c r="J40" s="93">
        <f t="shared" si="3"/>
        <v>0</v>
      </c>
      <c r="K40" s="26"/>
    </row>
    <row r="41" spans="1:11" s="27" customFormat="1" ht="30">
      <c r="A41" s="11" t="s">
        <v>77</v>
      </c>
      <c r="B41" s="12" t="s">
        <v>5</v>
      </c>
      <c r="C41" s="44" t="s">
        <v>65</v>
      </c>
      <c r="D41" s="55" t="s">
        <v>63</v>
      </c>
      <c r="E41" s="14" t="s">
        <v>21</v>
      </c>
      <c r="F41" s="15">
        <v>18</v>
      </c>
      <c r="G41" s="16">
        <v>182.28</v>
      </c>
      <c r="H41" s="74">
        <f t="shared" si="2"/>
        <v>3281.04</v>
      </c>
      <c r="I41" s="86"/>
      <c r="J41" s="93">
        <f t="shared" si="3"/>
        <v>0</v>
      </c>
      <c r="K41" s="26"/>
    </row>
    <row r="42" spans="1:11" s="27" customFormat="1" ht="30">
      <c r="A42" s="11" t="s">
        <v>78</v>
      </c>
      <c r="B42" s="12" t="s">
        <v>5</v>
      </c>
      <c r="C42" s="44" t="s">
        <v>66</v>
      </c>
      <c r="D42" s="55" t="s">
        <v>67</v>
      </c>
      <c r="E42" s="14" t="s">
        <v>21</v>
      </c>
      <c r="F42" s="15">
        <v>1</v>
      </c>
      <c r="G42" s="16">
        <v>1502.78</v>
      </c>
      <c r="H42" s="74">
        <f t="shared" si="2"/>
        <v>1502.78</v>
      </c>
      <c r="I42" s="86"/>
      <c r="J42" s="93">
        <f t="shared" si="3"/>
        <v>0</v>
      </c>
      <c r="K42" s="26"/>
    </row>
    <row r="43" spans="1:10" ht="27.75" customHeight="1">
      <c r="A43" s="18" t="s">
        <v>34</v>
      </c>
      <c r="B43" s="19"/>
      <c r="C43" s="20"/>
      <c r="D43" s="21" t="s">
        <v>25</v>
      </c>
      <c r="E43" s="22"/>
      <c r="F43" s="23"/>
      <c r="G43" s="24"/>
      <c r="H43" s="75">
        <f>SUM(H44)</f>
        <v>11599.23</v>
      </c>
      <c r="I43" s="85"/>
      <c r="J43" s="92">
        <f>SUM(J44)</f>
        <v>0</v>
      </c>
    </row>
    <row r="44" spans="1:10" s="27" customFormat="1" ht="15.75">
      <c r="A44" s="11" t="s">
        <v>26</v>
      </c>
      <c r="B44" s="12" t="s">
        <v>5</v>
      </c>
      <c r="C44" s="14">
        <v>99814</v>
      </c>
      <c r="D44" s="28" t="s">
        <v>103</v>
      </c>
      <c r="E44" s="14" t="s">
        <v>6</v>
      </c>
      <c r="F44" s="15">
        <v>5296.45</v>
      </c>
      <c r="G44" s="16">
        <v>2.19</v>
      </c>
      <c r="H44" s="74">
        <f>ROUND(G44,2)*ROUND(F44,2)</f>
        <v>11599.23</v>
      </c>
      <c r="I44" s="86"/>
      <c r="J44" s="93">
        <f>ROUND(I44*F44,2)</f>
        <v>0</v>
      </c>
    </row>
    <row r="45" spans="1:10" ht="27.75" customHeight="1">
      <c r="A45" s="18" t="s">
        <v>43</v>
      </c>
      <c r="B45" s="19"/>
      <c r="C45" s="20"/>
      <c r="D45" s="21" t="s">
        <v>60</v>
      </c>
      <c r="E45" s="22"/>
      <c r="F45" s="23"/>
      <c r="G45" s="24"/>
      <c r="H45" s="75">
        <f>SUM(H46)</f>
        <v>46418.4</v>
      </c>
      <c r="I45" s="85"/>
      <c r="J45" s="92">
        <f>SUM(J46)</f>
        <v>0</v>
      </c>
    </row>
    <row r="46" spans="1:10" s="27" customFormat="1" ht="31.5">
      <c r="A46" s="11" t="s">
        <v>44</v>
      </c>
      <c r="B46" s="12" t="s">
        <v>23</v>
      </c>
      <c r="C46" s="12" t="s">
        <v>117</v>
      </c>
      <c r="D46" s="28" t="s">
        <v>61</v>
      </c>
      <c r="E46" s="14" t="s">
        <v>21</v>
      </c>
      <c r="F46" s="15">
        <v>1</v>
      </c>
      <c r="G46" s="16">
        <v>46418.4</v>
      </c>
      <c r="H46" s="74">
        <f>ROUND(G46,2)*ROUND(F46,2)</f>
        <v>46418.4</v>
      </c>
      <c r="I46" s="86"/>
      <c r="J46" s="93">
        <f>ROUND(I46*F46,2)</f>
        <v>0</v>
      </c>
    </row>
    <row r="47" spans="1:10" s="34" customFormat="1" ht="33.75" customHeight="1">
      <c r="A47" s="99" t="s">
        <v>20</v>
      </c>
      <c r="B47" s="100"/>
      <c r="C47" s="100"/>
      <c r="D47" s="100"/>
      <c r="E47" s="100"/>
      <c r="F47" s="100"/>
      <c r="G47" s="101"/>
      <c r="H47" s="52">
        <f>H45+H43+H32+H23+H17+H14+H11</f>
        <v>2053798.63</v>
      </c>
      <c r="I47" s="85"/>
      <c r="J47" s="98">
        <f>J45+J43+J32+J23+J17+J14+J11</f>
        <v>0</v>
      </c>
    </row>
    <row r="48" spans="1:10" ht="90.75" customHeight="1">
      <c r="A48" s="102" t="s">
        <v>84</v>
      </c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4:10" ht="15.75">
      <c r="D55" s="31"/>
      <c r="G55" s="29"/>
      <c r="H55" s="29"/>
      <c r="I55" s="29"/>
      <c r="J55" s="29"/>
    </row>
    <row r="56" spans="4:10" ht="15.75">
      <c r="D56" s="32"/>
      <c r="G56" s="29"/>
      <c r="H56" s="29"/>
      <c r="I56" s="29"/>
      <c r="J56" s="29"/>
    </row>
    <row r="57" spans="4:10" ht="15.75">
      <c r="D57" s="32"/>
      <c r="G57" s="29"/>
      <c r="H57" s="29"/>
      <c r="I57" s="29"/>
      <c r="J57" s="29"/>
    </row>
    <row r="58" spans="1:10" ht="15.75">
      <c r="A58" s="30"/>
      <c r="B58" s="30"/>
      <c r="C58" s="30"/>
      <c r="D58" s="32"/>
      <c r="G58" s="29"/>
      <c r="H58" s="29"/>
      <c r="I58" s="29"/>
      <c r="J58" s="29"/>
    </row>
    <row r="59" spans="4:10" ht="15.75">
      <c r="D59" s="33"/>
      <c r="G59" s="29"/>
      <c r="H59" s="29"/>
      <c r="I59" s="29"/>
      <c r="J59" s="29"/>
    </row>
  </sheetData>
  <sheetProtection password="DC66" sheet="1"/>
  <mergeCells count="17">
    <mergeCell ref="A6:D6"/>
    <mergeCell ref="A7:D7"/>
    <mergeCell ref="A8:B8"/>
    <mergeCell ref="A5:J5"/>
    <mergeCell ref="D9:D10"/>
    <mergeCell ref="A1:J1"/>
    <mergeCell ref="A2:J4"/>
    <mergeCell ref="A47:G47"/>
    <mergeCell ref="A48:J48"/>
    <mergeCell ref="F6:J6"/>
    <mergeCell ref="E7:J7"/>
    <mergeCell ref="E8:J8"/>
    <mergeCell ref="E9:H9"/>
    <mergeCell ref="I9:J9"/>
    <mergeCell ref="A9:A10"/>
    <mergeCell ref="B9:B10"/>
    <mergeCell ref="C9:C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</dc:creator>
  <cp:keywords/>
  <dc:description/>
  <cp:lastModifiedBy>Planejamento</cp:lastModifiedBy>
  <cp:lastPrinted>2023-09-28T23:29:12Z</cp:lastPrinted>
  <dcterms:created xsi:type="dcterms:W3CDTF">1998-04-03T17:55:49Z</dcterms:created>
  <dcterms:modified xsi:type="dcterms:W3CDTF">2023-12-07T13:46:12Z</dcterms:modified>
  <cp:category/>
  <cp:version/>
  <cp:contentType/>
  <cp:contentStatus/>
</cp:coreProperties>
</file>