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EstaPasta_de_trabalho"/>
  <mc:AlternateContent xmlns:mc="http://schemas.openxmlformats.org/markup-compatibility/2006">
    <mc:Choice Requires="x15">
      <x15ac:absPath xmlns:x15ac="http://schemas.microsoft.com/office/spreadsheetml/2010/11/ac" url="\\fileserver\Planejamento\ENGENHARIA\#01 PROJETOS EM ANDAMENTO\#QUADRA RIBEIRÃO DO MEIO\#LICITAÇÃO\LICITAÇÃO 03\"/>
    </mc:Choice>
  </mc:AlternateContent>
  <bookViews>
    <workbookView xWindow="0" yWindow="0" windowWidth="20400" windowHeight="7155" tabRatio="809"/>
  </bookViews>
  <sheets>
    <sheet name="ORÇAMENTO" sheetId="11" r:id="rId1"/>
  </sheets>
  <definedNames>
    <definedName name="_xlnm.Print_Area" localSheetId="0">ORÇAMENTO!$A$1:$J$63</definedName>
    <definedName name="DER_ES_EDIFICAÇÕES">#REF!</definedName>
    <definedName name="IOPES">#REF!</definedName>
    <definedName name="MEMORIA">#REF!</definedName>
    <definedName name="ORÇAMENTO">ORÇAMENTO!$1:$1048576</definedName>
    <definedName name="SINAPI.sem">#REF!</definedName>
    <definedName name="SINAPICOM">#REF!</definedName>
    <definedName name="SINAPISEM">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60" i="11" l="1"/>
  <c r="J59" i="11" s="1"/>
  <c r="C36" i="11" l="1"/>
  <c r="H60" i="11" l="1"/>
  <c r="H59" i="11" s="1"/>
  <c r="H58" i="11" l="1"/>
  <c r="J58" i="11"/>
  <c r="H53" i="11"/>
  <c r="J53" i="11"/>
  <c r="H56" i="11"/>
  <c r="J56" i="11"/>
  <c r="H54" i="11"/>
  <c r="J54" i="11"/>
  <c r="H57" i="11"/>
  <c r="J57" i="11"/>
  <c r="H52" i="11"/>
  <c r="J52" i="11"/>
  <c r="H51" i="11"/>
  <c r="J51" i="11"/>
  <c r="H55" i="11"/>
  <c r="J55" i="11"/>
  <c r="H47" i="11"/>
  <c r="J47" i="11"/>
  <c r="H48" i="11"/>
  <c r="J48" i="11"/>
  <c r="H46" i="11"/>
  <c r="J46" i="11"/>
  <c r="H49" i="11"/>
  <c r="J49" i="11"/>
  <c r="H45" i="11"/>
  <c r="J45" i="11"/>
  <c r="H43" i="11"/>
  <c r="J43" i="11"/>
  <c r="H39" i="11"/>
  <c r="J39" i="11"/>
  <c r="H42" i="11"/>
  <c r="J42" i="11"/>
  <c r="H41" i="11"/>
  <c r="J41" i="11"/>
  <c r="H40" i="11"/>
  <c r="J40" i="11"/>
  <c r="H36" i="11"/>
  <c r="J36" i="11"/>
  <c r="H37" i="11"/>
  <c r="J37" i="11"/>
  <c r="H34" i="11"/>
  <c r="J34" i="11"/>
  <c r="H33" i="11"/>
  <c r="J33" i="11"/>
  <c r="J32" i="11" s="1"/>
  <c r="H29" i="11"/>
  <c r="J29" i="11"/>
  <c r="H25" i="11"/>
  <c r="J25" i="11"/>
  <c r="H31" i="11"/>
  <c r="J31" i="11"/>
  <c r="H26" i="11"/>
  <c r="J26" i="11"/>
  <c r="H30" i="11"/>
  <c r="J30" i="11"/>
  <c r="H28" i="11"/>
  <c r="J28" i="11"/>
  <c r="H27" i="11"/>
  <c r="J27" i="11"/>
  <c r="H20" i="11"/>
  <c r="J20" i="11"/>
  <c r="H16" i="11"/>
  <c r="J16" i="11"/>
  <c r="H19" i="11"/>
  <c r="J19" i="11"/>
  <c r="H17" i="11"/>
  <c r="J17" i="11"/>
  <c r="H15" i="11"/>
  <c r="J15" i="11"/>
  <c r="H18" i="11"/>
  <c r="J18" i="11"/>
  <c r="H14" i="11"/>
  <c r="J14" i="11"/>
  <c r="J13" i="11" s="1"/>
  <c r="H44" i="11"/>
  <c r="H50" i="11" l="1"/>
  <c r="H13" i="11"/>
  <c r="J50" i="11"/>
  <c r="J44" i="11"/>
  <c r="J38" i="11"/>
  <c r="H24" i="11"/>
  <c r="J35" i="11"/>
  <c r="J24" i="11"/>
  <c r="H35" i="11"/>
  <c r="H38" i="11"/>
  <c r="H22" i="11"/>
  <c r="J22" i="11"/>
  <c r="H23" i="11"/>
  <c r="J23" i="11"/>
  <c r="H32" i="11"/>
  <c r="J21" i="11" l="1"/>
  <c r="J61" i="11" s="1"/>
  <c r="H21" i="11"/>
  <c r="H61" i="11" l="1"/>
</calcChain>
</file>

<file path=xl/sharedStrings.xml><?xml version="1.0" encoding="utf-8"?>
<sst xmlns="http://schemas.openxmlformats.org/spreadsheetml/2006/main" count="200" uniqueCount="132">
  <si>
    <t>M</t>
  </si>
  <si>
    <t>UN</t>
  </si>
  <si>
    <t>KG</t>
  </si>
  <si>
    <t>M2</t>
  </si>
  <si>
    <t>PAREDE DE MADEIRA COMPENSADA PARA CONSTRUÇÃO TEMPORÁRIA EM CHAPA SIMPLES, EXTERNA, COM ÁREA LÍQUIDA MAIOR OU IGUAL A 6 M², SEM VÃO. AF_05/2018</t>
  </si>
  <si>
    <t>COBERTURA</t>
  </si>
  <si>
    <t>M3</t>
  </si>
  <si>
    <t>SERVIÇOS PRELIMINARES</t>
  </si>
  <si>
    <t>m</t>
  </si>
  <si>
    <t>und</t>
  </si>
  <si>
    <t>Equipe topográfica para serviços simples de locação e nivelamento (incluindo equipamento, transporte e profissionais nivel médio)</t>
  </si>
  <si>
    <t>mês</t>
  </si>
  <si>
    <t>Cabo de cobre nú 35mm2, ref. TEL 5735, marca de referência Termotécnica ou equivalente</t>
  </si>
  <si>
    <t>Terminal estanhado de 1 compressão 1 furo, 35mm², ref. TEL-5135, marca de referência Termotécnica ou equivalente</t>
  </si>
  <si>
    <t>Cabo de cobre nú 50 mm2, ref. TEL-5750, marca de referência Termotécnica ou equivalente, inclusive abertura e fechamento de vala para cabo dimensões 50x20cm</t>
  </si>
  <si>
    <t>Rede para voleibol com malha grossa, faixas de lona superior e inferior</t>
  </si>
  <si>
    <t>Trave para futebol de salão de tubo de ferro galvanizado 3", com recuo, removível, dimensões oficiais 3x2m</t>
  </si>
  <si>
    <t>Conjunto de poste de voleibol de tubo de ferro galvanizado 3"e parte móvel de 21/2", inclusive carretilha, furo com tubo de ferro galvanizado de 31/2"e tampão de furo</t>
  </si>
  <si>
    <t>Tabela de basquete de madeira, com aro, inclusive colocação</t>
  </si>
  <si>
    <t>Rede para futebol de salão</t>
  </si>
  <si>
    <t>PLANILHA ORÇAMENTÁRIA</t>
  </si>
  <si>
    <t>ITEM</t>
  </si>
  <si>
    <t>FONTE</t>
  </si>
  <si>
    <t>CÓDIGO</t>
  </si>
  <si>
    <t>ESPECIFICAÇÃO</t>
  </si>
  <si>
    <t>CONTRATADO</t>
  </si>
  <si>
    <t>UNID.</t>
  </si>
  <si>
    <t>QUANT.</t>
  </si>
  <si>
    <t>VALOR TOTAL</t>
  </si>
  <si>
    <t>SINAPI</t>
  </si>
  <si>
    <t>01.01</t>
  </si>
  <si>
    <t>01.02</t>
  </si>
  <si>
    <t>TOTAL</t>
  </si>
  <si>
    <t>TRAMA DE MADEIRA COMPOSTA POR TERÇAS PARA TELHADOS DE ATÉ 2 ÁGUAS PARA TELHA ONDULADA DE FIBROCIMENTO, METÁLICA, PLÁSTICA OU TERMOACÚSTICA, INCLUSO TRANSPORTE VERTICAL. AF_07/2019</t>
  </si>
  <si>
    <t>TELHAMENTO COM TELHA ONDULADA DE FIBROCIMENTO E = 6 MM, COM RECOBRIMENTO LATERAL DE 1 1/4 DE ONDA PARA TELHADO COM INCLINAÇÃO MÁXIMA DE 10°, COM ATÉ 2 ÁGUAS, INCLUSO IÇAMENTO. AF_07/2019</t>
  </si>
  <si>
    <t>TELHAMENTO COM TELHA DE AÇO/ALUMÍNIO E = 0,5 MM, COM ATÉ 2 ÁGUAS, INCLUSO IÇAMENTO. AF_07/2019</t>
  </si>
  <si>
    <t>CALHA EM CHAPA DE AÇO GALVANIZADO NÚMERO 24, DESENVOLVIMENTO DE 100 CM, INCLUSO TRANSPORTE VERTICAL. AF_07/2019</t>
  </si>
  <si>
    <t>RUFO EM CHAPA DE AÇO GALVANIZADO NÚMERO 24, CORTE DE 25 CM, INCLUSO TRANSPORTE VERTICAL. AF_07/2019</t>
  </si>
  <si>
    <t>MONTAGEM E DESMONTAGEM DE FÔRMA DE PILARES RETANGULARES E ESTRUTURAS SIMILARES, PÉ-DIREITO SIMPLES, EM CHAPA DE MADEIRA COMPENSADA RESINADA, 8 UTILIZAÇÕES. AF_09/2020</t>
  </si>
  <si>
    <t>VALOR UNIT.</t>
  </si>
  <si>
    <t>PREFEITURA DE CONCEIÇÃO DO CASTELO</t>
  </si>
  <si>
    <t>02.01</t>
  </si>
  <si>
    <t>02.02</t>
  </si>
  <si>
    <t>03.01</t>
  </si>
  <si>
    <t>03.02</t>
  </si>
  <si>
    <t>03.03</t>
  </si>
  <si>
    <t>03.04</t>
  </si>
  <si>
    <t>03.05</t>
  </si>
  <si>
    <t>03.06</t>
  </si>
  <si>
    <t>Obra:</t>
  </si>
  <si>
    <t>Local:</t>
  </si>
  <si>
    <t>Av. José Grilo, 152 - Centro
Conceição do Castelo/ES - CEP 29370000
Telefone: (28) 3547-1310</t>
  </si>
  <si>
    <t>CAIXA ENTERRADA HIDRÁULICA RETANGULAR, EM ALVENARIA COM BLOCOS DE CONCRETO, DIMENSÕES INTERNAS: 0,6X0,6X0,6 M PARA REDE DE DRENAGEM. AF_12/2020</t>
  </si>
  <si>
    <t>MOVIMENTAÇÃO DE TERRA</t>
  </si>
  <si>
    <t>04.01</t>
  </si>
  <si>
    <t>ADMINISTRAÇÃO LOCAL</t>
  </si>
  <si>
    <t xml:space="preserve">PREFEITURA DE CONCEIÇÃO DO CASTELO/ES </t>
  </si>
  <si>
    <t>Convênio:</t>
  </si>
  <si>
    <t>Proprietário:</t>
  </si>
  <si>
    <t>Data base:</t>
  </si>
  <si>
    <t>BDI:</t>
  </si>
  <si>
    <t>Encargos Sociais:</t>
  </si>
  <si>
    <t>05.01</t>
  </si>
  <si>
    <t>05.02</t>
  </si>
  <si>
    <t>07.01</t>
  </si>
  <si>
    <t>CONSTRUÇÃO DE QUADRA POLIESPORTIVA</t>
  </si>
  <si>
    <t>886669/2019 (SICONV); Operação: 1063301-01</t>
  </si>
  <si>
    <t>COMUNIDADE RIBEIRÃO DO MEIO, CONCEIÇÃO DO CASTELO - ES</t>
  </si>
  <si>
    <t>Composição</t>
  </si>
  <si>
    <t>ESCAVAÇÃO MANUAL DE VALA COM PROFUNDIDADE MENOR OU IGUAL A 1,30 M. AF_02/2021</t>
  </si>
  <si>
    <t>ISOLAMENTO DE OBRA COM TELA PLASTICA COM MALHA DE 5MM E ESTRUTURA DE MADEIRA PONTALETEADA</t>
  </si>
  <si>
    <t>01.03</t>
  </si>
  <si>
    <t>01.04</t>
  </si>
  <si>
    <t>01.05</t>
  </si>
  <si>
    <t>01.06</t>
  </si>
  <si>
    <t>01.07</t>
  </si>
  <si>
    <t>ENTRADA DE ENERGIA ELÉTRICA, AÉREA, BIFÁSICA, COM CAIXA DE SOBREPOR, CABO DE 16 MM2 E DISJUNTOR DIN 50A (INCLUSO O POSTE DE CONCRETO). AF_07/2020_P</t>
  </si>
  <si>
    <t>CPU01</t>
  </si>
  <si>
    <t>CPU02</t>
  </si>
  <si>
    <t xml:space="preserve">UN </t>
  </si>
  <si>
    <t>PISO</t>
  </si>
  <si>
    <t>CPU03</t>
  </si>
  <si>
    <t>APARELHOS</t>
  </si>
  <si>
    <t>06.01</t>
  </si>
  <si>
    <t>06.02</t>
  </si>
  <si>
    <t>06.03</t>
  </si>
  <si>
    <t>06.04</t>
  </si>
  <si>
    <t>06.05</t>
  </si>
  <si>
    <t>03.07</t>
  </si>
  <si>
    <t>Piso quadra poliesp. fck=25MPa, esp.=10 cm, armado c/ tela Q138, concret camada única bombeável c/ brita n. 1, acab. sup. c/ rotoalisador, juntas c/ corte serra diamant. preench. c/ mastique, base 5cm lastro de areia.</t>
  </si>
  <si>
    <t>FUNDAÇÃO E ESTRUTURA DE CONCRETO</t>
  </si>
  <si>
    <t>INSTALAÇÕES SPDA</t>
  </si>
  <si>
    <t>08.01</t>
  </si>
  <si>
    <t>08.02</t>
  </si>
  <si>
    <t>08.03</t>
  </si>
  <si>
    <t>08.04</t>
  </si>
  <si>
    <t>08.05</t>
  </si>
  <si>
    <t>CPU05</t>
  </si>
  <si>
    <t>UND</t>
  </si>
  <si>
    <t>09.01</t>
  </si>
  <si>
    <t>CALHAS E ELEMENTOS PLUVIAIS</t>
  </si>
  <si>
    <t>04.02</t>
  </si>
  <si>
    <t>DER_ES_EDIFICAÇÕES</t>
  </si>
  <si>
    <t>ARMAÇÃO DE PILAR OU VIGA DE ESTRUTURA CONVENCIONAL DE CONCRETO ARMADO UTILIZANDO AÇO CA-50 DE 6,3 MM - MONTAGEM. AF_06/2022</t>
  </si>
  <si>
    <t>ARMAÇÃO DE PILAR OU VIGA DE ESTRUTURA CONVENCIONAL DE CONCRETO ARMADO UTILIZANDO AÇO CA-50 DE 10,0 MM - MONTAGEM. AF_06/2022</t>
  </si>
  <si>
    <t>ARMAÇÃO DE PILAR OU VIGA DE ESTRUTURA CONVENCIONAL DE CONCRETO ARMADO UTILIZANDO AÇO CA-50 DE 12,5 MM - MONTAGEM. AF_06/2022</t>
  </si>
  <si>
    <t>CONCRETO MAGRO PARA LASTRO, TRAÇO 1:4,5:4,5 (EM MASSA SECA DE CIMENTO/ AREIA MÉDIA/ BRITA 1) - PREPARO MECÂNICO COM BETONEIRA 400 L. AF_05/2021</t>
  </si>
  <si>
    <t>CONCRETO FCK = 25MPA, TRAÇO 1:2,3:2,7 (EM MASSA SECA DE CIMENTO/ AREIA MÉDIA/ BRITA 1) - PREPARO MECÂNICO COM BETONEIRA 400 L. AF_05/2021</t>
  </si>
  <si>
    <t>LANÇAMENTO COM USO DE BOMBA, ADENSAMENTO E ACABAMENTO DE CONCRETO EM ESTRUTURAS. AF_02/2022</t>
  </si>
  <si>
    <t>TUBO PVC, SÉRIE R, ÁGUA PLUVIAL, DN 100 MM, FORNECIDO E INSTALADO EM RAMAL DE ENCAMINHAMENTO. AF_06/2022</t>
  </si>
  <si>
    <t>TUBO PVC, SÉRIE R, ÁGUA PLUVIAL, DN 150 MM, FORNECIDO E INSTALADO EM CONDUTORES VERTICAIS DE ÁGUAS PLUVIAIS. AF_06/2022</t>
  </si>
  <si>
    <t>JOELHO 90 GRAUS, PVC, SERIE R, ÁGUA PLUVIAL, DN 100 MM, JUNTA ELÁSTICA, FORNECIDO E INSTALADO EM RAMAL DE ENCAMINHAMENTO. AF_06/2022</t>
  </si>
  <si>
    <t>ESCAVAÇÃO MECANIZADA PARA BLOCO DE COROAMENTO OU SAPATA COM RETROESCAVADEIRA (SEM ESCAVAÇÃO PARA COLOCAÇÃO DE FÔRMAS). AF_06/2017</t>
  </si>
  <si>
    <t>PINTURA DE DEMARCAÇÃO DE QUADRA POLIESPORTIVA COM TINTA ACRÍLICA, E = 5 CM, APLICAÇÃO MANUAL. AF_05/2021</t>
  </si>
  <si>
    <t>Terminal aéreo em latão (minicaptor), com conector e fixação horizontal 250mm x 10mm, ref. TEL-2024, inclusive vedação dos furos com poliuretano ref. TEL 5905, marca de ref. Termotécnica ou equivalente</t>
  </si>
  <si>
    <r>
      <t xml:space="preserve">MARINA CRISTINA NOGUEIRA
</t>
    </r>
    <r>
      <rPr>
        <sz val="10"/>
        <rFont val="Arial"/>
        <family val="2"/>
      </rPr>
      <t xml:space="preserve">Engenheira Civil 
CREA-ES 054411/D </t>
    </r>
  </si>
  <si>
    <t>07.02</t>
  </si>
  <si>
    <t>07.03</t>
  </si>
  <si>
    <t>07.04</t>
  </si>
  <si>
    <t>07.05</t>
  </si>
  <si>
    <t>08.06</t>
  </si>
  <si>
    <t>08.07</t>
  </si>
  <si>
    <t>08.08</t>
  </si>
  <si>
    <t>ESTRUTURA TRELIÇADA DE COBERTURA, TIPO ARCO, COM LIGAÇÕES SOLDADAS, INCLUSOS PERFIS METÁLICOS, CHAPAS METÁLICAS, MÃO DE OBRA E TRANSPORTE COM GUINDASTE - FORNECIMENTO E INSTALAÇÃO. AF_01/2020_PSA</t>
  </si>
  <si>
    <t>CPU ADM LOCAL</t>
  </si>
  <si>
    <t>FORNECIMENTO E INSTALAÇÃO DE PLACA DE OBRA COM CHAPA GALVANIZADA E ESTRUTURA DE MADEIRA. AF_03/2022_PS</t>
  </si>
  <si>
    <t>HASTE DE ATERRAMENTO 3/8 PARA SPDA - FORNECIMENTO E INSTALAÇÃO. AF_12/201</t>
  </si>
  <si>
    <t>07/2023</t>
  </si>
  <si>
    <t>REATERRO MANUAL DE VALAS COM COMPACTAÇÃO MECANIZADA. AF_04/2016</t>
  </si>
  <si>
    <t>PROPOSTA DA EMPRESA</t>
  </si>
  <si>
    <t>VALOR UNITÁRIO</t>
  </si>
  <si>
    <t xml:space="preserve">Sem Desoneração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</si>
</sst>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-* #,##0_-;\-* #,##0_-;_-* &quot;-&quot;_-;_-@_-"/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0.0%"/>
    <numFmt numFmtId="165" formatCode="_-* #,##0.00_-;\-* #,##0.00_-;_-* \-??_-;_-@_-"/>
    <numFmt numFmtId="166" formatCode="_(&quot;R$ &quot;* #,##0.00_);_(&quot;R$ &quot;* \(#,##0.00\);_(&quot;R$ &quot;* &quot;-&quot;??_);_(@_)"/>
    <numFmt numFmtId="167" formatCode="0.000"/>
  </numFmts>
  <fonts count="3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sz val="18"/>
      <color theme="3"/>
      <name val="Calibri Light"/>
      <family val="2"/>
      <scheme val="major"/>
    </font>
    <font>
      <sz val="10"/>
      <name val="Arial"/>
      <family val="2"/>
    </font>
    <font>
      <b/>
      <sz val="10"/>
      <name val="Arial"/>
      <family val="2"/>
    </font>
    <font>
      <sz val="11"/>
      <color indexed="8"/>
      <name val="Calibri"/>
      <family val="2"/>
    </font>
    <font>
      <sz val="10"/>
      <name val="Times New Roman"/>
      <family val="1"/>
      <charset val="204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i/>
      <sz val="14"/>
      <name val="Arial"/>
      <family val="2"/>
    </font>
    <font>
      <i/>
      <sz val="11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b/>
      <sz val="11"/>
      <color theme="1"/>
      <name val="Arial"/>
      <family val="2"/>
    </font>
    <font>
      <b/>
      <i/>
      <sz val="10"/>
      <name val="Arial"/>
      <family val="2"/>
    </font>
    <font>
      <sz val="10"/>
      <name val="Arial"/>
      <family val="2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b/>
      <i/>
      <sz val="16"/>
      <name val="Arial"/>
      <family val="2"/>
    </font>
    <font>
      <i/>
      <sz val="11"/>
      <name val="Calibri"/>
      <family val="2"/>
      <scheme val="minor"/>
    </font>
    <font>
      <sz val="18"/>
      <color theme="3"/>
      <name val="Calibri Light"/>
      <family val="2"/>
      <scheme val="major"/>
    </font>
    <font>
      <sz val="10"/>
      <name val="Arial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39">
    <xf numFmtId="0" fontId="0" fillId="0" borderId="0"/>
    <xf numFmtId="9" fontId="1" fillId="0" borderId="0" applyFont="0" applyFill="0" applyBorder="0" applyAlignment="0" applyProtection="0"/>
    <xf numFmtId="0" fontId="2" fillId="0" borderId="1" applyNumberFormat="0" applyFill="0" applyAlignment="0" applyProtection="0"/>
    <xf numFmtId="0" fontId="3" fillId="0" borderId="2" applyNumberFormat="0" applyFill="0" applyAlignment="0" applyProtection="0"/>
    <xf numFmtId="0" fontId="4" fillId="0" borderId="3" applyNumberFormat="0" applyFill="0" applyAlignment="0" applyProtection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3" borderId="0" applyNumberFormat="0" applyBorder="0" applyAlignment="0" applyProtection="0"/>
    <xf numFmtId="0" fontId="7" fillId="4" borderId="0" applyNumberFormat="0" applyBorder="0" applyAlignment="0" applyProtection="0"/>
    <xf numFmtId="0" fontId="8" fillId="5" borderId="4" applyNumberFormat="0" applyAlignment="0" applyProtection="0"/>
    <xf numFmtId="0" fontId="9" fillId="6" borderId="5" applyNumberFormat="0" applyAlignment="0" applyProtection="0"/>
    <xf numFmtId="0" fontId="10" fillId="6" borderId="4" applyNumberFormat="0" applyAlignment="0" applyProtection="0"/>
    <xf numFmtId="0" fontId="11" fillId="0" borderId="6" applyNumberFormat="0" applyFill="0" applyAlignment="0" applyProtection="0"/>
    <xf numFmtId="0" fontId="12" fillId="7" borderId="7" applyNumberFormat="0" applyAlignment="0" applyProtection="0"/>
    <xf numFmtId="0" fontId="13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4" fillId="0" borderId="0" applyNumberFormat="0" applyFill="0" applyBorder="0" applyAlignment="0" applyProtection="0"/>
    <xf numFmtId="0" fontId="15" fillId="0" borderId="9" applyNumberFormat="0" applyFill="0" applyAlignment="0" applyProtection="0"/>
    <xf numFmtId="0" fontId="16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6" fillId="12" borderId="0" applyNumberFormat="0" applyBorder="0" applyAlignment="0" applyProtection="0"/>
    <xf numFmtId="0" fontId="16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6" fillId="16" borderId="0" applyNumberFormat="0" applyBorder="0" applyAlignment="0" applyProtection="0"/>
    <xf numFmtId="0" fontId="16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6" fillId="20" borderId="0" applyNumberFormat="0" applyBorder="0" applyAlignment="0" applyProtection="0"/>
    <xf numFmtId="0" fontId="16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6" fillId="24" borderId="0" applyNumberFormat="0" applyBorder="0" applyAlignment="0" applyProtection="0"/>
    <xf numFmtId="0" fontId="16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6" fillId="28" borderId="0" applyNumberFormat="0" applyBorder="0" applyAlignment="0" applyProtection="0"/>
    <xf numFmtId="0" fontId="16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6" fillId="32" borderId="0" applyNumberFormat="0" applyBorder="0" applyAlignment="0" applyProtection="0"/>
    <xf numFmtId="0" fontId="17" fillId="0" borderId="0"/>
    <xf numFmtId="43" fontId="21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/>
    <xf numFmtId="0" fontId="19" fillId="0" borderId="0"/>
    <xf numFmtId="0" fontId="1" fillId="0" borderId="0"/>
    <xf numFmtId="44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0" fontId="19" fillId="0" borderId="0"/>
    <xf numFmtId="41" fontId="19" fillId="0" borderId="0" applyFont="0" applyFill="0" applyProtection="0"/>
    <xf numFmtId="0" fontId="1" fillId="0" borderId="0"/>
    <xf numFmtId="43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0" fontId="1" fillId="0" borderId="0"/>
    <xf numFmtId="43" fontId="21" fillId="0" borderId="0" applyFont="0" applyFill="0" applyBorder="0" applyAlignment="0" applyProtection="0"/>
    <xf numFmtId="0" fontId="19" fillId="0" borderId="0"/>
    <xf numFmtId="43" fontId="19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0" fontId="19" fillId="0" borderId="0"/>
    <xf numFmtId="0" fontId="19" fillId="0" borderId="0"/>
    <xf numFmtId="43" fontId="21" fillId="0" borderId="0" applyFont="0" applyFill="0" applyBorder="0" applyAlignment="0" applyProtection="0"/>
    <xf numFmtId="43" fontId="19" fillId="0" borderId="0" applyFont="0" applyFill="0" applyBorder="0" applyAlignment="0" applyProtection="0"/>
    <xf numFmtId="0" fontId="22" fillId="0" borderId="0" applyNumberFormat="0" applyFill="0" applyBorder="0" applyProtection="0">
      <alignment vertical="top" wrapText="1"/>
    </xf>
    <xf numFmtId="0" fontId="1" fillId="0" borderId="0"/>
    <xf numFmtId="9" fontId="1" fillId="0" borderId="0" applyFont="0" applyFill="0" applyBorder="0" applyAlignment="0" applyProtection="0"/>
    <xf numFmtId="9" fontId="19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" fillId="0" borderId="0"/>
    <xf numFmtId="0" fontId="1" fillId="0" borderId="0"/>
    <xf numFmtId="9" fontId="19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0" fontId="19" fillId="0" borderId="0"/>
    <xf numFmtId="0" fontId="1" fillId="0" borderId="0"/>
    <xf numFmtId="0" fontId="2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8" borderId="8" applyNumberFormat="0" applyFont="0" applyAlignment="0" applyProtection="0"/>
    <xf numFmtId="44" fontId="1" fillId="0" borderId="0" applyFont="0" applyFill="0" applyBorder="0" applyAlignment="0" applyProtection="0"/>
    <xf numFmtId="0" fontId="27" fillId="0" borderId="0"/>
    <xf numFmtId="0" fontId="17" fillId="0" borderId="0"/>
    <xf numFmtId="43" fontId="17" fillId="0" borderId="0" applyFont="0" applyFill="0" applyBorder="0" applyAlignment="0" applyProtection="0"/>
    <xf numFmtId="41" fontId="17" fillId="0" borderId="0" applyFont="0" applyFill="0" applyProtection="0"/>
    <xf numFmtId="44" fontId="17" fillId="0" borderId="0" applyFont="0" applyFill="0" applyBorder="0" applyAlignment="0" applyProtection="0"/>
    <xf numFmtId="43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1" fillId="0" borderId="0" applyFont="0" applyFill="0" applyBorder="0" applyAlignment="0" applyProtection="0"/>
    <xf numFmtId="0" fontId="17" fillId="0" borderId="0"/>
    <xf numFmtId="43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0" fontId="17" fillId="0" borderId="0"/>
    <xf numFmtId="9" fontId="17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7" fillId="0" borderId="0"/>
    <xf numFmtId="0" fontId="17" fillId="0" borderId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17" fillId="0" borderId="0"/>
    <xf numFmtId="0" fontId="17" fillId="0" borderId="0"/>
    <xf numFmtId="0" fontId="1" fillId="0" borderId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165" fontId="21" fillId="0" borderId="0" applyFill="0" applyBorder="0" applyAlignment="0" applyProtection="0"/>
    <xf numFmtId="165" fontId="21" fillId="0" borderId="0" applyFill="0" applyBorder="0" applyAlignment="0" applyProtection="0"/>
    <xf numFmtId="43" fontId="17" fillId="0" borderId="0" applyFont="0" applyFill="0" applyBorder="0" applyAlignment="0" applyProtection="0"/>
    <xf numFmtId="0" fontId="31" fillId="0" borderId="0"/>
    <xf numFmtId="0" fontId="36" fillId="0" borderId="0" applyNumberFormat="0" applyFill="0" applyBorder="0" applyAlignment="0" applyProtection="0"/>
    <xf numFmtId="0" fontId="37" fillId="0" borderId="0"/>
  </cellStyleXfs>
  <cellXfs count="119">
    <xf numFmtId="0" fontId="0" fillId="0" borderId="0" xfId="0"/>
    <xf numFmtId="0" fontId="0" fillId="0" borderId="0" xfId="0"/>
    <xf numFmtId="0" fontId="23" fillId="35" borderId="10" xfId="42" applyFont="1" applyFill="1" applyBorder="1" applyAlignment="1">
      <alignment vertical="center" wrapText="1"/>
    </xf>
    <xf numFmtId="0" fontId="23" fillId="35" borderId="10" xfId="42" applyFont="1" applyFill="1" applyBorder="1" applyAlignment="1">
      <alignment horizontal="center" vertical="center" wrapText="1"/>
    </xf>
    <xf numFmtId="44" fontId="23" fillId="35" borderId="10" xfId="51" applyFont="1" applyFill="1" applyBorder="1" applyAlignment="1">
      <alignment horizontal="center" vertical="center" wrapText="1"/>
    </xf>
    <xf numFmtId="0" fontId="23" fillId="34" borderId="10" xfId="42" applyFont="1" applyFill="1" applyBorder="1" applyAlignment="1">
      <alignment horizontal="center" vertical="center" wrapText="1"/>
    </xf>
    <xf numFmtId="2" fontId="23" fillId="34" borderId="10" xfId="42" applyNumberFormat="1" applyFont="1" applyFill="1" applyBorder="1" applyAlignment="1">
      <alignment horizontal="center" vertical="center" wrapText="1"/>
    </xf>
    <xf numFmtId="44" fontId="23" fillId="34" borderId="10" xfId="51" applyFont="1" applyFill="1" applyBorder="1" applyAlignment="1">
      <alignment horizontal="center" vertical="center" wrapText="1"/>
    </xf>
    <xf numFmtId="0" fontId="23" fillId="34" borderId="10" xfId="0" applyFont="1" applyFill="1" applyBorder="1" applyAlignment="1">
      <alignment horizontal="center" vertical="center" wrapText="1"/>
    </xf>
    <xf numFmtId="0" fontId="17" fillId="0" borderId="10" xfId="42" applyFont="1" applyFill="1" applyBorder="1" applyAlignment="1">
      <alignment horizontal="center" vertical="center" wrapText="1"/>
    </xf>
    <xf numFmtId="0" fontId="0" fillId="0" borderId="0" xfId="0" applyAlignment="1">
      <alignment horizontal="justify"/>
    </xf>
    <xf numFmtId="164" fontId="0" fillId="0" borderId="0" xfId="1" applyNumberFormat="1" applyFont="1"/>
    <xf numFmtId="1" fontId="24" fillId="35" borderId="10" xfId="42" applyNumberFormat="1" applyFont="1" applyFill="1" applyBorder="1" applyAlignment="1">
      <alignment horizontal="center" vertical="center" wrapText="1"/>
    </xf>
    <xf numFmtId="44" fontId="20" fillId="35" borderId="10" xfId="51" applyFont="1" applyFill="1" applyBorder="1" applyAlignment="1">
      <alignment horizontal="center" vertical="center"/>
    </xf>
    <xf numFmtId="0" fontId="23" fillId="34" borderId="10" xfId="42" applyNumberFormat="1" applyFont="1" applyFill="1" applyBorder="1" applyAlignment="1">
      <alignment horizontal="center" vertical="center" wrapText="1"/>
    </xf>
    <xf numFmtId="44" fontId="19" fillId="34" borderId="10" xfId="51" applyFont="1" applyFill="1" applyBorder="1" applyAlignment="1">
      <alignment horizontal="center" vertical="center"/>
    </xf>
    <xf numFmtId="44" fontId="28" fillId="36" borderId="10" xfId="51" quotePrefix="1" applyFont="1" applyFill="1" applyBorder="1" applyAlignment="1">
      <alignment horizontal="center" vertical="center"/>
    </xf>
    <xf numFmtId="0" fontId="24" fillId="35" borderId="10" xfId="42" applyFont="1" applyFill="1" applyBorder="1" applyAlignment="1">
      <alignment horizontal="justify" vertical="center" wrapText="1"/>
    </xf>
    <xf numFmtId="0" fontId="23" fillId="34" borderId="10" xfId="42" applyFont="1" applyFill="1" applyBorder="1" applyAlignment="1">
      <alignment horizontal="justify" vertical="center" wrapText="1"/>
    </xf>
    <xf numFmtId="10" fontId="20" fillId="33" borderId="0" xfId="76" applyNumberFormat="1" applyFont="1" applyFill="1" applyBorder="1" applyAlignment="1">
      <alignment horizontal="left" vertical="center"/>
    </xf>
    <xf numFmtId="0" fontId="23" fillId="34" borderId="10" xfId="0" applyFont="1" applyFill="1" applyBorder="1" applyAlignment="1">
      <alignment horizontal="justify" vertical="center" wrapText="1"/>
    </xf>
    <xf numFmtId="0" fontId="0" fillId="0" borderId="0" xfId="0" applyBorder="1"/>
    <xf numFmtId="0" fontId="23" fillId="34" borderId="10" xfId="0" applyFont="1" applyFill="1" applyBorder="1" applyAlignment="1">
      <alignment horizontal="left" vertical="center" wrapText="1"/>
    </xf>
    <xf numFmtId="4" fontId="30" fillId="0" borderId="10" xfId="42" applyNumberFormat="1" applyFont="1" applyFill="1" applyBorder="1" applyAlignment="1">
      <alignment horizontal="center" vertical="center" wrapText="1"/>
    </xf>
    <xf numFmtId="44" fontId="30" fillId="0" borderId="10" xfId="51" applyFont="1" applyFill="1" applyBorder="1" applyAlignment="1">
      <alignment horizontal="center" vertical="center"/>
    </xf>
    <xf numFmtId="44" fontId="30" fillId="0" borderId="10" xfId="51" applyFont="1" applyFill="1" applyBorder="1" applyAlignment="1">
      <alignment horizontal="center" vertical="center" wrapText="1"/>
    </xf>
    <xf numFmtId="44" fontId="0" fillId="0" borderId="10" xfId="0" applyNumberFormat="1" applyBorder="1" applyAlignment="1">
      <alignment vertical="center"/>
    </xf>
    <xf numFmtId="44" fontId="0" fillId="0" borderId="0" xfId="100" applyFont="1"/>
    <xf numFmtId="0" fontId="33" fillId="0" borderId="0" xfId="0" applyFont="1"/>
    <xf numFmtId="44" fontId="0" fillId="0" borderId="0" xfId="0" applyNumberFormat="1"/>
    <xf numFmtId="0" fontId="30" fillId="0" borderId="10" xfId="42" applyFont="1" applyFill="1" applyBorder="1" applyAlignment="1">
      <alignment horizontal="center" vertical="center" wrapText="1"/>
    </xf>
    <xf numFmtId="0" fontId="1" fillId="0" borderId="10" xfId="0" applyNumberFormat="1" applyFont="1" applyBorder="1" applyAlignment="1">
      <alignment horizontal="center" vertical="center"/>
    </xf>
    <xf numFmtId="44" fontId="1" fillId="0" borderId="10" xfId="0" applyNumberFormat="1" applyFont="1" applyBorder="1" applyAlignment="1">
      <alignment vertical="center"/>
    </xf>
    <xf numFmtId="44" fontId="23" fillId="34" borderId="10" xfId="51" applyFont="1" applyFill="1" applyBorder="1" applyAlignment="1">
      <alignment horizontal="center" vertical="center"/>
    </xf>
    <xf numFmtId="0" fontId="1" fillId="0" borderId="0" xfId="0" applyFont="1"/>
    <xf numFmtId="0" fontId="17" fillId="34" borderId="10" xfId="42" applyNumberFormat="1" applyFont="1" applyFill="1" applyBorder="1" applyAlignment="1">
      <alignment horizontal="center" vertical="center" wrapText="1"/>
    </xf>
    <xf numFmtId="0" fontId="17" fillId="34" borderId="10" xfId="42" applyFont="1" applyFill="1" applyBorder="1" applyAlignment="1">
      <alignment horizontal="center" vertical="center" wrapText="1"/>
    </xf>
    <xf numFmtId="0" fontId="17" fillId="34" borderId="10" xfId="0" applyFont="1" applyFill="1" applyBorder="1" applyAlignment="1">
      <alignment horizontal="center" vertical="center" wrapText="1"/>
    </xf>
    <xf numFmtId="0" fontId="17" fillId="34" borderId="10" xfId="0" applyFont="1" applyFill="1" applyBorder="1" applyAlignment="1">
      <alignment horizontal="left" vertical="center" wrapText="1"/>
    </xf>
    <xf numFmtId="2" fontId="17" fillId="34" borderId="10" xfId="42" applyNumberFormat="1" applyFont="1" applyFill="1" applyBorder="1" applyAlignment="1">
      <alignment horizontal="center" vertical="center" wrapText="1"/>
    </xf>
    <xf numFmtId="44" fontId="33" fillId="0" borderId="10" xfId="0" applyNumberFormat="1" applyFont="1" applyBorder="1" applyAlignment="1">
      <alignment vertical="center"/>
    </xf>
    <xf numFmtId="44" fontId="17" fillId="34" borderId="10" xfId="51" applyFont="1" applyFill="1" applyBorder="1" applyAlignment="1">
      <alignment horizontal="center" vertical="center"/>
    </xf>
    <xf numFmtId="0" fontId="33" fillId="0" borderId="0" xfId="0" applyFont="1" applyBorder="1"/>
    <xf numFmtId="0" fontId="17" fillId="0" borderId="10" xfId="42" applyNumberFormat="1" applyFont="1" applyFill="1" applyBorder="1" applyAlignment="1">
      <alignment horizontal="center" vertical="center" wrapText="1"/>
    </xf>
    <xf numFmtId="0" fontId="17" fillId="0" borderId="10" xfId="0" applyFont="1" applyFill="1" applyBorder="1" applyAlignment="1">
      <alignment horizontal="center" vertical="center" wrapText="1"/>
    </xf>
    <xf numFmtId="0" fontId="17" fillId="0" borderId="10" xfId="0" applyFont="1" applyFill="1" applyBorder="1" applyAlignment="1">
      <alignment horizontal="left" vertical="center" wrapText="1"/>
    </xf>
    <xf numFmtId="2" fontId="17" fillId="0" borderId="10" xfId="42" applyNumberFormat="1" applyFont="1" applyFill="1" applyBorder="1" applyAlignment="1">
      <alignment horizontal="center" vertical="center" wrapText="1"/>
    </xf>
    <xf numFmtId="44" fontId="33" fillId="0" borderId="10" xfId="0" applyNumberFormat="1" applyFont="1" applyFill="1" applyBorder="1" applyAlignment="1">
      <alignment vertical="center"/>
    </xf>
    <xf numFmtId="44" fontId="17" fillId="0" borderId="10" xfId="51" applyFont="1" applyFill="1" applyBorder="1" applyAlignment="1">
      <alignment horizontal="center" vertical="center"/>
    </xf>
    <xf numFmtId="0" fontId="33" fillId="0" borderId="0" xfId="0" applyFont="1" applyFill="1" applyBorder="1"/>
    <xf numFmtId="0" fontId="33" fillId="0" borderId="0" xfId="0" applyFont="1" applyFill="1"/>
    <xf numFmtId="44" fontId="17" fillId="34" borderId="10" xfId="51" applyFont="1" applyFill="1" applyBorder="1" applyAlignment="1">
      <alignment horizontal="center" vertical="center" wrapText="1"/>
    </xf>
    <xf numFmtId="0" fontId="17" fillId="34" borderId="10" xfId="42" applyFont="1" applyFill="1" applyBorder="1" applyAlignment="1">
      <alignment horizontal="justify" vertical="center" wrapText="1"/>
    </xf>
    <xf numFmtId="0" fontId="35" fillId="0" borderId="0" xfId="0" applyFont="1"/>
    <xf numFmtId="1" fontId="20" fillId="35" borderId="10" xfId="42" applyNumberFormat="1" applyFont="1" applyFill="1" applyBorder="1" applyAlignment="1">
      <alignment horizontal="center" vertical="center" wrapText="1"/>
    </xf>
    <xf numFmtId="0" fontId="17" fillId="35" borderId="10" xfId="42" applyFont="1" applyFill="1" applyBorder="1" applyAlignment="1">
      <alignment vertical="center" wrapText="1"/>
    </xf>
    <xf numFmtId="0" fontId="17" fillId="35" borderId="10" xfId="42" applyFont="1" applyFill="1" applyBorder="1" applyAlignment="1">
      <alignment horizontal="center" vertical="center" wrapText="1"/>
    </xf>
    <xf numFmtId="0" fontId="20" fillId="35" borderId="10" xfId="42" applyFont="1" applyFill="1" applyBorder="1" applyAlignment="1">
      <alignment horizontal="justify" vertical="center" wrapText="1"/>
    </xf>
    <xf numFmtId="44" fontId="17" fillId="35" borderId="10" xfId="51" applyFont="1" applyFill="1" applyBorder="1" applyAlignment="1">
      <alignment horizontal="center" vertical="center" wrapText="1"/>
    </xf>
    <xf numFmtId="0" fontId="17" fillId="0" borderId="10" xfId="42" applyFont="1" applyFill="1" applyBorder="1" applyAlignment="1">
      <alignment horizontal="justify" vertical="center" wrapText="1"/>
    </xf>
    <xf numFmtId="44" fontId="17" fillId="0" borderId="10" xfId="51" applyFont="1" applyFill="1" applyBorder="1" applyAlignment="1">
      <alignment horizontal="center" vertical="center" wrapText="1"/>
    </xf>
    <xf numFmtId="49" fontId="17" fillId="0" borderId="10" xfId="42" applyNumberFormat="1" applyFont="1" applyFill="1" applyBorder="1" applyAlignment="1">
      <alignment horizontal="justify" vertical="center" wrapText="1"/>
    </xf>
    <xf numFmtId="0" fontId="33" fillId="37" borderId="0" xfId="0" applyFont="1" applyFill="1"/>
    <xf numFmtId="44" fontId="33" fillId="0" borderId="0" xfId="0" applyNumberFormat="1" applyFont="1"/>
    <xf numFmtId="167" fontId="0" fillId="0" borderId="0" xfId="0" applyNumberFormat="1"/>
    <xf numFmtId="49" fontId="23" fillId="34" borderId="10" xfId="0" applyNumberFormat="1" applyFont="1" applyFill="1" applyBorder="1" applyAlignment="1">
      <alignment horizontal="justify" vertical="center" wrapText="1"/>
    </xf>
    <xf numFmtId="10" fontId="33" fillId="0" borderId="0" xfId="100" applyNumberFormat="1" applyFont="1" applyAlignment="1">
      <alignment horizontal="center" vertical="center"/>
    </xf>
    <xf numFmtId="10" fontId="35" fillId="0" borderId="0" xfId="100" applyNumberFormat="1" applyFont="1" applyAlignment="1">
      <alignment horizontal="center" vertical="center"/>
    </xf>
    <xf numFmtId="10" fontId="33" fillId="0" borderId="0" xfId="1" applyNumberFormat="1" applyFont="1" applyFill="1" applyAlignment="1">
      <alignment horizontal="center" vertical="center"/>
    </xf>
    <xf numFmtId="10" fontId="33" fillId="0" borderId="0" xfId="1" applyNumberFormat="1" applyFont="1" applyAlignment="1">
      <alignment horizontal="center" vertical="center"/>
    </xf>
    <xf numFmtId="10" fontId="0" fillId="0" borderId="0" xfId="1" applyNumberFormat="1" applyFont="1" applyAlignment="1">
      <alignment horizontal="center" vertical="center"/>
    </xf>
    <xf numFmtId="10" fontId="0" fillId="0" borderId="0" xfId="100" applyNumberFormat="1" applyFont="1" applyAlignment="1">
      <alignment horizontal="center" vertical="center"/>
    </xf>
    <xf numFmtId="44" fontId="0" fillId="0" borderId="0" xfId="100" applyFont="1" applyAlignment="1">
      <alignment horizontal="center" vertical="center"/>
    </xf>
    <xf numFmtId="0" fontId="13" fillId="37" borderId="0" xfId="0" applyFont="1" applyFill="1"/>
    <xf numFmtId="10" fontId="13" fillId="37" borderId="0" xfId="0" applyNumberFormat="1" applyFont="1" applyFill="1"/>
    <xf numFmtId="0" fontId="0" fillId="0" borderId="0" xfId="0"/>
    <xf numFmtId="4" fontId="0" fillId="0" borderId="0" xfId="0" applyNumberFormat="1"/>
    <xf numFmtId="10" fontId="0" fillId="0" borderId="0" xfId="1" applyNumberFormat="1" applyFont="1" applyBorder="1" applyAlignment="1">
      <alignment horizontal="center" vertical="center"/>
    </xf>
    <xf numFmtId="10" fontId="17" fillId="34" borderId="0" xfId="1" applyNumberFormat="1" applyFont="1" applyFill="1" applyBorder="1" applyAlignment="1">
      <alignment horizontal="center" vertical="center" wrapText="1"/>
    </xf>
    <xf numFmtId="10" fontId="17" fillId="0" borderId="0" xfId="1" applyNumberFormat="1" applyFont="1" applyFill="1" applyBorder="1" applyAlignment="1">
      <alignment horizontal="center" vertical="center" wrapText="1"/>
    </xf>
    <xf numFmtId="10" fontId="23" fillId="34" borderId="0" xfId="1" applyNumberFormat="1" applyFont="1" applyFill="1" applyBorder="1" applyAlignment="1">
      <alignment horizontal="center" vertical="center" wrapText="1"/>
    </xf>
    <xf numFmtId="10" fontId="20" fillId="33" borderId="15" xfId="76" applyNumberFormat="1" applyFont="1" applyFill="1" applyBorder="1" applyAlignment="1">
      <alignment vertical="center"/>
    </xf>
    <xf numFmtId="0" fontId="30" fillId="0" borderId="10" xfId="42" applyFont="1" applyFill="1" applyBorder="1" applyAlignment="1">
      <alignment horizontal="center" vertical="center"/>
    </xf>
    <xf numFmtId="0" fontId="20" fillId="0" borderId="16" xfId="45" applyFont="1" applyFill="1" applyBorder="1" applyAlignment="1" applyProtection="1">
      <alignment horizontal="center" wrapText="1"/>
      <protection locked="0"/>
    </xf>
    <xf numFmtId="0" fontId="20" fillId="0" borderId="19" xfId="45" applyFont="1" applyFill="1" applyBorder="1" applyAlignment="1" applyProtection="1">
      <alignment horizontal="center" wrapText="1"/>
      <protection locked="0"/>
    </xf>
    <xf numFmtId="0" fontId="20" fillId="0" borderId="17" xfId="45" applyFont="1" applyFill="1" applyBorder="1" applyAlignment="1" applyProtection="1">
      <alignment horizontal="center" wrapText="1"/>
      <protection locked="0"/>
    </xf>
    <xf numFmtId="0" fontId="20" fillId="0" borderId="0" xfId="45" applyFont="1" applyFill="1" applyBorder="1" applyAlignment="1" applyProtection="1">
      <alignment horizontal="center" wrapText="1"/>
      <protection locked="0"/>
    </xf>
    <xf numFmtId="0" fontId="25" fillId="36" borderId="18" xfId="42" applyFont="1" applyFill="1" applyBorder="1" applyAlignment="1">
      <alignment horizontal="center" vertical="center"/>
    </xf>
    <xf numFmtId="0" fontId="25" fillId="36" borderId="13" xfId="42" applyFont="1" applyFill="1" applyBorder="1" applyAlignment="1">
      <alignment horizontal="center" vertical="center"/>
    </xf>
    <xf numFmtId="0" fontId="25" fillId="36" borderId="14" xfId="42" applyFont="1" applyFill="1" applyBorder="1" applyAlignment="1">
      <alignment horizontal="center" vertical="center"/>
    </xf>
    <xf numFmtId="49" fontId="20" fillId="34" borderId="19" xfId="42" applyNumberFormat="1" applyFont="1" applyFill="1" applyBorder="1" applyAlignment="1">
      <alignment horizontal="left" vertical="center"/>
    </xf>
    <xf numFmtId="49" fontId="20" fillId="34" borderId="0" xfId="42" applyNumberFormat="1" applyFont="1" applyFill="1" applyBorder="1" applyAlignment="1">
      <alignment horizontal="left" vertical="center"/>
    </xf>
    <xf numFmtId="0" fontId="20" fillId="34" borderId="0" xfId="42" applyFont="1" applyFill="1" applyBorder="1" applyAlignment="1">
      <alignment horizontal="left" vertical="center"/>
    </xf>
    <xf numFmtId="49" fontId="20" fillId="33" borderId="0" xfId="42" applyNumberFormat="1" applyFont="1" applyFill="1" applyBorder="1" applyAlignment="1">
      <alignment horizontal="left" vertical="center"/>
    </xf>
    <xf numFmtId="10" fontId="20" fillId="0" borderId="0" xfId="1" applyNumberFormat="1" applyFont="1" applyFill="1" applyBorder="1" applyAlignment="1">
      <alignment horizontal="left" vertical="center"/>
    </xf>
    <xf numFmtId="0" fontId="17" fillId="33" borderId="17" xfId="42" applyFont="1" applyFill="1" applyBorder="1" applyAlignment="1">
      <alignment horizontal="left" vertical="center"/>
    </xf>
    <xf numFmtId="0" fontId="17" fillId="33" borderId="0" xfId="42" applyFont="1" applyFill="1" applyBorder="1" applyAlignment="1">
      <alignment horizontal="left" vertical="center"/>
    </xf>
    <xf numFmtId="0" fontId="29" fillId="36" borderId="18" xfId="42" applyFont="1" applyFill="1" applyBorder="1" applyAlignment="1">
      <alignment horizontal="center" vertical="center" wrapText="1"/>
    </xf>
    <xf numFmtId="0" fontId="29" fillId="36" borderId="13" xfId="42" applyFont="1" applyFill="1" applyBorder="1" applyAlignment="1">
      <alignment horizontal="center" vertical="center" wrapText="1"/>
    </xf>
    <xf numFmtId="0" fontId="29" fillId="36" borderId="14" xfId="42" applyFont="1" applyFill="1" applyBorder="1" applyAlignment="1">
      <alignment horizontal="center" vertical="center" wrapText="1"/>
    </xf>
    <xf numFmtId="0" fontId="30" fillId="0" borderId="10" xfId="42" applyFont="1" applyFill="1" applyBorder="1" applyAlignment="1">
      <alignment horizontal="center" vertical="center" wrapText="1"/>
    </xf>
    <xf numFmtId="0" fontId="30" fillId="0" borderId="12" xfId="42" applyFont="1" applyFill="1" applyBorder="1" applyAlignment="1">
      <alignment horizontal="center" vertical="center" wrapText="1"/>
    </xf>
    <xf numFmtId="0" fontId="30" fillId="0" borderId="11" xfId="42" applyFont="1" applyFill="1" applyBorder="1" applyAlignment="1">
      <alignment horizontal="center" vertical="center" wrapText="1"/>
    </xf>
    <xf numFmtId="0" fontId="30" fillId="0" borderId="10" xfId="42" applyFont="1" applyFill="1" applyBorder="1" applyAlignment="1">
      <alignment horizontal="justify" vertical="center" wrapText="1"/>
    </xf>
    <xf numFmtId="0" fontId="30" fillId="0" borderId="18" xfId="42" applyFont="1" applyFill="1" applyBorder="1" applyAlignment="1">
      <alignment horizontal="center" vertical="center"/>
    </xf>
    <xf numFmtId="0" fontId="30" fillId="0" borderId="13" xfId="42" applyFont="1" applyFill="1" applyBorder="1" applyAlignment="1">
      <alignment horizontal="center" vertical="center"/>
    </xf>
    <xf numFmtId="0" fontId="30" fillId="0" borderId="19" xfId="42" applyFont="1" applyFill="1" applyBorder="1" applyAlignment="1">
      <alignment horizontal="center" vertical="center"/>
    </xf>
    <xf numFmtId="0" fontId="30" fillId="0" borderId="14" xfId="42" applyFont="1" applyFill="1" applyBorder="1" applyAlignment="1">
      <alignment horizontal="center" vertical="center"/>
    </xf>
    <xf numFmtId="0" fontId="34" fillId="33" borderId="0" xfId="42" applyFont="1" applyFill="1" applyBorder="1" applyAlignment="1" applyProtection="1">
      <alignment horizontal="center" vertical="center"/>
      <protection locked="0"/>
    </xf>
    <xf numFmtId="10" fontId="33" fillId="0" borderId="0" xfId="100" applyNumberFormat="1" applyFont="1" applyAlignment="1" applyProtection="1">
      <alignment horizontal="center" vertical="center"/>
      <protection locked="0"/>
    </xf>
    <xf numFmtId="0" fontId="33" fillId="0" borderId="0" xfId="0" applyFont="1" applyAlignment="1" applyProtection="1">
      <alignment vertical="center"/>
      <protection locked="0"/>
    </xf>
    <xf numFmtId="0" fontId="26" fillId="33" borderId="11" xfId="42" applyFont="1" applyFill="1" applyBorder="1" applyAlignment="1" applyProtection="1">
      <alignment horizontal="center" vertical="top" wrapText="1"/>
      <protection locked="0"/>
    </xf>
    <xf numFmtId="10" fontId="0" fillId="0" borderId="0" xfId="100" applyNumberFormat="1" applyFont="1" applyAlignment="1" applyProtection="1">
      <alignment horizontal="center" vertical="center"/>
      <protection locked="0"/>
    </xf>
    <xf numFmtId="0" fontId="0" fillId="0" borderId="0" xfId="0" applyProtection="1">
      <protection locked="0"/>
    </xf>
    <xf numFmtId="44" fontId="17" fillId="0" borderId="10" xfId="51" applyFont="1" applyFill="1" applyBorder="1" applyAlignment="1" applyProtection="1">
      <alignment horizontal="center" vertical="center"/>
      <protection locked="0"/>
    </xf>
    <xf numFmtId="44" fontId="20" fillId="35" borderId="10" xfId="51" applyFont="1" applyFill="1" applyBorder="1" applyAlignment="1" applyProtection="1">
      <alignment horizontal="center" vertical="center"/>
      <protection locked="0"/>
    </xf>
    <xf numFmtId="44" fontId="17" fillId="34" borderId="10" xfId="51" applyFont="1" applyFill="1" applyBorder="1" applyAlignment="1" applyProtection="1">
      <alignment horizontal="center" vertical="center"/>
      <protection locked="0"/>
    </xf>
    <xf numFmtId="44" fontId="19" fillId="34" borderId="10" xfId="51" applyFont="1" applyFill="1" applyBorder="1" applyAlignment="1" applyProtection="1">
      <alignment horizontal="center" vertical="center"/>
      <protection locked="0"/>
    </xf>
    <xf numFmtId="44" fontId="23" fillId="34" borderId="10" xfId="51" applyFont="1" applyFill="1" applyBorder="1" applyAlignment="1" applyProtection="1">
      <alignment horizontal="center" vertical="center"/>
      <protection locked="0"/>
    </xf>
  </cellXfs>
  <cellStyles count="139">
    <cellStyle name="20% - Ênfase1" xfId="19" builtinId="30" customBuiltin="1"/>
    <cellStyle name="20% - Ênfase1 2" xfId="87"/>
    <cellStyle name="20% - Ênfase2" xfId="23" builtinId="34" customBuiltin="1"/>
    <cellStyle name="20% - Ênfase2 2" xfId="88"/>
    <cellStyle name="20% - Ênfase3" xfId="27" builtinId="38" customBuiltin="1"/>
    <cellStyle name="20% - Ênfase3 2" xfId="89"/>
    <cellStyle name="20% - Ênfase4" xfId="31" builtinId="42" customBuiltin="1"/>
    <cellStyle name="20% - Ênfase4 2" xfId="90"/>
    <cellStyle name="20% - Ênfase5" xfId="35" builtinId="46" customBuiltin="1"/>
    <cellStyle name="20% - Ênfase5 2" xfId="91"/>
    <cellStyle name="20% - Ênfase6" xfId="39" builtinId="50" customBuiltin="1"/>
    <cellStyle name="20% - Ênfase6 2" xfId="92"/>
    <cellStyle name="40% - Ênfase1" xfId="20" builtinId="31" customBuiltin="1"/>
    <cellStyle name="40% - Ênfase1 2" xfId="93"/>
    <cellStyle name="40% - Ênfase2" xfId="24" builtinId="35" customBuiltin="1"/>
    <cellStyle name="40% - Ênfase2 2" xfId="94"/>
    <cellStyle name="40% - Ênfase3" xfId="28" builtinId="39" customBuiltin="1"/>
    <cellStyle name="40% - Ênfase3 2" xfId="95"/>
    <cellStyle name="40% - Ênfase4" xfId="32" builtinId="43" customBuiltin="1"/>
    <cellStyle name="40% - Ênfase4 2" xfId="96"/>
    <cellStyle name="40% - Ênfase5" xfId="36" builtinId="47" customBuiltin="1"/>
    <cellStyle name="40% - Ênfase5 2" xfId="97"/>
    <cellStyle name="40% - Ênfase6" xfId="40" builtinId="51" customBuiltin="1"/>
    <cellStyle name="40% - Ênfase6 2" xfId="98"/>
    <cellStyle name="60% - Ênfase1" xfId="21" builtinId="32" customBuiltin="1"/>
    <cellStyle name="60% - Ênfase2" xfId="25" builtinId="36" customBuiltin="1"/>
    <cellStyle name="60% - Ênfase3" xfId="29" builtinId="40" customBuiltin="1"/>
    <cellStyle name="60% - Ênfase4" xfId="33" builtinId="44" customBuiltin="1"/>
    <cellStyle name="60% - Ênfase5" xfId="37" builtinId="48" customBuiltin="1"/>
    <cellStyle name="60% - Ênfase6" xfId="41" builtinId="52" customBuiltin="1"/>
    <cellStyle name="Bom" xfId="6" builtinId="26" customBuiltin="1"/>
    <cellStyle name="Cálculo" xfId="11" builtinId="22" customBuiltin="1"/>
    <cellStyle name="Célula de Verificação" xfId="13" builtinId="23" customBuiltin="1"/>
    <cellStyle name="Célula Vinculada" xfId="12" builtinId="24" customBuiltin="1"/>
    <cellStyle name="Ênfase1" xfId="18" builtinId="29" customBuiltin="1"/>
    <cellStyle name="Ênfase2" xfId="22" builtinId="33" customBuiltin="1"/>
    <cellStyle name="Ênfase3" xfId="26" builtinId="37" customBuiltin="1"/>
    <cellStyle name="Ênfase4" xfId="30" builtinId="41" customBuiltin="1"/>
    <cellStyle name="Ênfase5" xfId="34" builtinId="45" customBuiltin="1"/>
    <cellStyle name="Ênfase6" xfId="38" builtinId="49" customBuiltin="1"/>
    <cellStyle name="Entrada" xfId="9" builtinId="20" customBuiltin="1"/>
    <cellStyle name="Excel Built-in Normal" xfId="81"/>
    <cellStyle name="Incorreto" xfId="7" builtinId="27" customBuiltin="1"/>
    <cellStyle name="Moeda" xfId="100" builtinId="4"/>
    <cellStyle name="Moeda 2" xfId="48"/>
    <cellStyle name="Moeda 2 2" xfId="73"/>
    <cellStyle name="Moeda 2 2 2" xfId="117"/>
    <cellStyle name="Moeda 2 3" xfId="127"/>
    <cellStyle name="Moeda 2 4" xfId="107"/>
    <cellStyle name="Moeda 3" xfId="77"/>
    <cellStyle name="Moeda 3 2" xfId="116"/>
    <cellStyle name="Moeda 4" xfId="51"/>
    <cellStyle name="Moeda 5" xfId="105"/>
    <cellStyle name="Neutra" xfId="8" builtinId="28" customBuiltin="1"/>
    <cellStyle name="Normal" xfId="0" builtinId="0"/>
    <cellStyle name="Normal 10" xfId="83"/>
    <cellStyle name="Normal 11" xfId="84"/>
    <cellStyle name="Normal 12" xfId="86"/>
    <cellStyle name="Normal 13" xfId="101"/>
    <cellStyle name="Normal 14" xfId="136"/>
    <cellStyle name="Normal 15" xfId="138"/>
    <cellStyle name="Normal 2" xfId="42"/>
    <cellStyle name="Normal 2 10" xfId="45"/>
    <cellStyle name="Normal 2 10 2" xfId="102"/>
    <cellStyle name="Normal 2 2" xfId="65"/>
    <cellStyle name="Normal 2 2 2" xfId="118"/>
    <cellStyle name="Normal 2 3" xfId="61"/>
    <cellStyle name="Normal 2 3 2" xfId="54"/>
    <cellStyle name="Normal 2 3 2 2" xfId="114"/>
    <cellStyle name="Normal 2 3 3" xfId="119"/>
    <cellStyle name="Normal 2 4" xfId="69"/>
    <cellStyle name="Normal 2 5" xfId="46"/>
    <cellStyle name="Normal 2 5 2" xfId="128"/>
    <cellStyle name="Normal 2_Modelo de Detalhamento do  BDI" xfId="79"/>
    <cellStyle name="Normal 3" xfId="56"/>
    <cellStyle name="Normal 3 2" xfId="66"/>
    <cellStyle name="Normal 3 2 2" xfId="80"/>
    <cellStyle name="Normal 3 2 3" xfId="110"/>
    <cellStyle name="Normal 3 3" xfId="129"/>
    <cellStyle name="Normal 4" xfId="74"/>
    <cellStyle name="Normal 4 2" xfId="130"/>
    <cellStyle name="Normal 5" xfId="70"/>
    <cellStyle name="Normal 6" xfId="47"/>
    <cellStyle name="Normal 7" xfId="75"/>
    <cellStyle name="Normal 8" xfId="59"/>
    <cellStyle name="Normal 9" xfId="82"/>
    <cellStyle name="Nota" xfId="15" builtinId="10" customBuiltin="1"/>
    <cellStyle name="Nota 2" xfId="85"/>
    <cellStyle name="Nota 3" xfId="99"/>
    <cellStyle name="Porcentagem" xfId="1" builtinId="5"/>
    <cellStyle name="Porcentagem 2" xfId="49"/>
    <cellStyle name="Porcentagem 2 2" xfId="76"/>
    <cellStyle name="Porcentagem 2 2 2" xfId="132"/>
    <cellStyle name="Porcentagem 2 2 3" xfId="120"/>
    <cellStyle name="Porcentagem 2 3" xfId="72"/>
    <cellStyle name="Porcentagem 2 3 2" xfId="52"/>
    <cellStyle name="Porcentagem 2 3 2 2" xfId="115"/>
    <cellStyle name="Porcentagem 2 3 3" xfId="121"/>
    <cellStyle name="Porcentagem 2 4" xfId="131"/>
    <cellStyle name="Porcentagem 3" xfId="58"/>
    <cellStyle name="Porcentagem 3 2" xfId="112"/>
    <cellStyle name="Porcentagem 4" xfId="71"/>
    <cellStyle name="Porcentagem 5" xfId="53"/>
    <cellStyle name="Porcentagem 6" xfId="113"/>
    <cellStyle name="Saída" xfId="10" builtinId="21" customBuiltin="1"/>
    <cellStyle name="Separador de milhares 2" xfId="68"/>
    <cellStyle name="Separador de milhares 2 2" xfId="63"/>
    <cellStyle name="Separador de milhares 2 2 2" xfId="126"/>
    <cellStyle name="Separador de milhares 2 3" xfId="67"/>
    <cellStyle name="Separador de milhares 2 3 2" xfId="125"/>
    <cellStyle name="Separador de milhares 2 4" xfId="133"/>
    <cellStyle name="Separador de milhares 2 5" xfId="122"/>
    <cellStyle name="Separador de milhares 3" xfId="55"/>
    <cellStyle name="Separador de milhares 3 2" xfId="62"/>
    <cellStyle name="Separador de milhares 3 2 2" xfId="111"/>
    <cellStyle name="Separador de milhares 3 3" xfId="134"/>
    <cellStyle name="Separador de milhares 3 4" xfId="104"/>
    <cellStyle name="Texto de Aviso" xfId="14" builtinId="11" customBuiltin="1"/>
    <cellStyle name="Texto Explicativo" xfId="16" builtinId="53" customBuiltin="1"/>
    <cellStyle name="Título" xfId="137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ítulo 5" xfId="44"/>
    <cellStyle name="Total" xfId="17" builtinId="25" customBuiltin="1"/>
    <cellStyle name="Vírgula 2" xfId="43"/>
    <cellStyle name="Vírgula 2 2" xfId="78"/>
    <cellStyle name="Vírgula 2 2 2" xfId="109"/>
    <cellStyle name="Vírgula 2 3" xfId="60"/>
    <cellStyle name="Vírgula 2 3 2" xfId="124"/>
    <cellStyle name="Vírgula 2 4" xfId="106"/>
    <cellStyle name="Vírgula 3" xfId="50"/>
    <cellStyle name="Vírgula 3 2" xfId="108"/>
    <cellStyle name="Vírgula 4" xfId="64"/>
    <cellStyle name="Vírgula 4 2" xfId="123"/>
    <cellStyle name="Vírgula 5" xfId="57"/>
    <cellStyle name="Vírgula 5 2" xfId="135"/>
    <cellStyle name="Vírgula 6" xfId="103"/>
  </cellStyles>
  <dxfs count="0"/>
  <tableStyles count="0" defaultTableStyle="TableStyleMedium2" defaultPivotStyle="PivotStyleLight16"/>
  <colors>
    <mruColors>
      <color rgb="FFFF6600"/>
      <color rgb="FFFFCC99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8060</xdr:colOff>
      <xdr:row>0</xdr:row>
      <xdr:rowOff>63745</xdr:rowOff>
    </xdr:from>
    <xdr:to>
      <xdr:col>9</xdr:col>
      <xdr:colOff>881636</xdr:colOff>
      <xdr:row>1</xdr:row>
      <xdr:rowOff>585877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xmlns="" id="{00000000-0008-0000-03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23710" y="63745"/>
          <a:ext cx="873576" cy="77930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4">
    <tabColor rgb="FFFF0000"/>
    <pageSetUpPr fitToPage="1"/>
  </sheetPr>
  <dimension ref="A1:N68"/>
  <sheetViews>
    <sheetView showGridLines="0" tabSelected="1" view="pageBreakPreview" zoomScaleNormal="100" zoomScaleSheetLayoutView="100" workbookViewId="0">
      <pane xSplit="1" topLeftCell="B1" activePane="topRight" state="frozen"/>
      <selection activeCell="A4" sqref="A4"/>
      <selection pane="topRight" activeCell="J13" sqref="J13:J60"/>
    </sheetView>
  </sheetViews>
  <sheetFormatPr defaultRowHeight="15" x14ac:dyDescent="0.25"/>
  <cols>
    <col min="1" max="1" width="8.28515625" customWidth="1"/>
    <col min="2" max="2" width="12.5703125" customWidth="1"/>
    <col min="3" max="3" width="9.5703125" bestFit="1" customWidth="1"/>
    <col min="4" max="4" width="65" style="10" customWidth="1"/>
    <col min="5" max="5" width="9.5703125" bestFit="1" customWidth="1"/>
    <col min="6" max="6" width="10.5703125" bestFit="1" customWidth="1"/>
    <col min="7" max="7" width="15.85546875" bestFit="1" customWidth="1"/>
    <col min="8" max="8" width="16.140625" bestFit="1" customWidth="1"/>
    <col min="9" max="10" width="16.140625" style="75" customWidth="1"/>
    <col min="11" max="11" width="17" style="71" customWidth="1"/>
    <col min="12" max="12" width="12.140625" bestFit="1" customWidth="1"/>
  </cols>
  <sheetData>
    <row r="1" spans="1:12" s="110" customFormat="1" ht="20.25" x14ac:dyDescent="0.25">
      <c r="A1" s="108" t="s">
        <v>40</v>
      </c>
      <c r="B1" s="108"/>
      <c r="C1" s="108"/>
      <c r="D1" s="108"/>
      <c r="E1" s="108"/>
      <c r="F1" s="108"/>
      <c r="G1" s="108"/>
      <c r="H1" s="108"/>
      <c r="I1" s="108"/>
      <c r="J1" s="108"/>
      <c r="K1" s="109"/>
    </row>
    <row r="2" spans="1:12" s="110" customFormat="1" ht="48" customHeight="1" x14ac:dyDescent="0.25">
      <c r="A2" s="111" t="s">
        <v>51</v>
      </c>
      <c r="B2" s="111"/>
      <c r="C2" s="111"/>
      <c r="D2" s="111"/>
      <c r="E2" s="111"/>
      <c r="F2" s="111"/>
      <c r="G2" s="111"/>
      <c r="H2" s="111"/>
      <c r="I2" s="111"/>
      <c r="J2" s="111"/>
      <c r="K2" s="109"/>
    </row>
    <row r="3" spans="1:12" s="28" customFormat="1" ht="18.75" x14ac:dyDescent="0.25">
      <c r="A3" s="87" t="s">
        <v>20</v>
      </c>
      <c r="B3" s="88"/>
      <c r="C3" s="88"/>
      <c r="D3" s="88"/>
      <c r="E3" s="88"/>
      <c r="F3" s="88"/>
      <c r="G3" s="88"/>
      <c r="H3" s="88"/>
      <c r="I3" s="88"/>
      <c r="J3" s="89"/>
      <c r="K3" s="66"/>
    </row>
    <row r="4" spans="1:12" s="28" customFormat="1" x14ac:dyDescent="0.25">
      <c r="A4" s="95" t="s">
        <v>49</v>
      </c>
      <c r="B4" s="96"/>
      <c r="C4" s="90" t="s">
        <v>65</v>
      </c>
      <c r="D4" s="90"/>
      <c r="E4" s="90"/>
      <c r="F4" s="90"/>
      <c r="G4" s="90"/>
      <c r="H4" s="90"/>
      <c r="I4" s="90"/>
      <c r="J4" s="90"/>
      <c r="K4" s="66"/>
    </row>
    <row r="5" spans="1:12" s="28" customFormat="1" x14ac:dyDescent="0.25">
      <c r="A5" s="95" t="s">
        <v>57</v>
      </c>
      <c r="B5" s="96"/>
      <c r="C5" s="91" t="s">
        <v>66</v>
      </c>
      <c r="D5" s="91"/>
      <c r="E5" s="91"/>
      <c r="F5" s="91"/>
      <c r="G5" s="91"/>
      <c r="H5" s="91"/>
      <c r="I5" s="91"/>
      <c r="J5" s="91"/>
      <c r="K5" s="66"/>
    </row>
    <row r="6" spans="1:12" s="28" customFormat="1" x14ac:dyDescent="0.25">
      <c r="A6" s="95" t="s">
        <v>50</v>
      </c>
      <c r="B6" s="96"/>
      <c r="C6" s="91" t="s">
        <v>67</v>
      </c>
      <c r="D6" s="91"/>
      <c r="E6" s="91"/>
      <c r="F6" s="91"/>
      <c r="G6" s="91"/>
      <c r="H6" s="91"/>
      <c r="I6" s="91"/>
      <c r="J6" s="91"/>
      <c r="K6" s="66"/>
    </row>
    <row r="7" spans="1:12" s="28" customFormat="1" x14ac:dyDescent="0.25">
      <c r="A7" s="95" t="s">
        <v>58</v>
      </c>
      <c r="B7" s="96"/>
      <c r="C7" s="92" t="s">
        <v>56</v>
      </c>
      <c r="D7" s="92"/>
      <c r="E7" s="92"/>
      <c r="F7" s="92"/>
      <c r="G7" s="92"/>
      <c r="H7" s="92"/>
      <c r="I7" s="92"/>
      <c r="J7" s="92"/>
      <c r="K7" s="66"/>
    </row>
    <row r="8" spans="1:12" s="28" customFormat="1" x14ac:dyDescent="0.25">
      <c r="A8" s="95" t="s">
        <v>59</v>
      </c>
      <c r="B8" s="96"/>
      <c r="C8" s="93" t="s">
        <v>127</v>
      </c>
      <c r="D8" s="93"/>
      <c r="E8" s="93"/>
      <c r="F8" s="93"/>
      <c r="G8" s="93"/>
      <c r="H8" s="93"/>
      <c r="I8" s="93"/>
      <c r="J8" s="93"/>
      <c r="K8" s="66"/>
    </row>
    <row r="9" spans="1:12" s="28" customFormat="1" x14ac:dyDescent="0.25">
      <c r="A9" s="95" t="s">
        <v>60</v>
      </c>
      <c r="B9" s="96"/>
      <c r="C9" s="94">
        <v>0.2034</v>
      </c>
      <c r="D9" s="94"/>
      <c r="E9" s="94"/>
      <c r="F9" s="94"/>
      <c r="G9" s="94"/>
      <c r="H9" s="94"/>
      <c r="I9" s="94"/>
      <c r="J9" s="94"/>
      <c r="K9" s="66"/>
    </row>
    <row r="10" spans="1:12" s="28" customFormat="1" x14ac:dyDescent="0.25">
      <c r="A10" s="95" t="s">
        <v>61</v>
      </c>
      <c r="B10" s="96"/>
      <c r="C10" s="19">
        <v>1.1615</v>
      </c>
      <c r="D10" s="81" t="s">
        <v>131</v>
      </c>
      <c r="E10" s="81"/>
      <c r="F10" s="81"/>
      <c r="G10" s="81"/>
      <c r="H10" s="81"/>
      <c r="I10" s="81"/>
      <c r="J10" s="81"/>
      <c r="K10" s="66"/>
    </row>
    <row r="11" spans="1:12" s="53" customFormat="1" x14ac:dyDescent="0.25">
      <c r="A11" s="100" t="s">
        <v>21</v>
      </c>
      <c r="B11" s="101" t="s">
        <v>22</v>
      </c>
      <c r="C11" s="101" t="s">
        <v>23</v>
      </c>
      <c r="D11" s="103" t="s">
        <v>24</v>
      </c>
      <c r="E11" s="104" t="s">
        <v>25</v>
      </c>
      <c r="F11" s="105"/>
      <c r="G11" s="106"/>
      <c r="H11" s="107"/>
      <c r="I11" s="82" t="s">
        <v>129</v>
      </c>
      <c r="J11" s="82"/>
      <c r="K11" s="67"/>
    </row>
    <row r="12" spans="1:12" s="53" customFormat="1" ht="25.5" x14ac:dyDescent="0.25">
      <c r="A12" s="100"/>
      <c r="B12" s="102"/>
      <c r="C12" s="102"/>
      <c r="D12" s="103"/>
      <c r="E12" s="30" t="s">
        <v>26</v>
      </c>
      <c r="F12" s="23" t="s">
        <v>27</v>
      </c>
      <c r="G12" s="24" t="s">
        <v>39</v>
      </c>
      <c r="H12" s="25" t="s">
        <v>28</v>
      </c>
      <c r="I12" s="25" t="s">
        <v>130</v>
      </c>
      <c r="J12" s="25" t="s">
        <v>28</v>
      </c>
      <c r="K12" s="67"/>
    </row>
    <row r="13" spans="1:12" s="28" customFormat="1" x14ac:dyDescent="0.25">
      <c r="A13" s="54">
        <v>1</v>
      </c>
      <c r="B13" s="55"/>
      <c r="C13" s="56"/>
      <c r="D13" s="57" t="s">
        <v>7</v>
      </c>
      <c r="E13" s="56"/>
      <c r="F13" s="56"/>
      <c r="G13" s="58"/>
      <c r="H13" s="13">
        <f>SUBTOTAL(9,H14:H20)</f>
        <v>19200.64</v>
      </c>
      <c r="I13" s="13"/>
      <c r="J13" s="13">
        <f>SUBTOTAL(9,J14:J20)</f>
        <v>0</v>
      </c>
      <c r="K13" s="66"/>
    </row>
    <row r="14" spans="1:12" s="50" customFormat="1" ht="25.5" x14ac:dyDescent="0.25">
      <c r="A14" s="43" t="s">
        <v>30</v>
      </c>
      <c r="B14" s="9" t="s">
        <v>29</v>
      </c>
      <c r="C14" s="9">
        <v>103689</v>
      </c>
      <c r="D14" s="59" t="s">
        <v>125</v>
      </c>
      <c r="E14" s="9" t="s">
        <v>3</v>
      </c>
      <c r="F14" s="46">
        <v>4.5</v>
      </c>
      <c r="G14" s="60">
        <v>372.69</v>
      </c>
      <c r="H14" s="48">
        <f>ROUND(F14*G14,2)</f>
        <v>1677.11</v>
      </c>
      <c r="I14" s="114"/>
      <c r="J14" s="48">
        <f>ROUND(I14*F14,2)</f>
        <v>0</v>
      </c>
      <c r="K14" s="68"/>
    </row>
    <row r="15" spans="1:12" s="28" customFormat="1" ht="25.5" x14ac:dyDescent="0.25">
      <c r="A15" s="35" t="s">
        <v>31</v>
      </c>
      <c r="B15" s="36" t="s">
        <v>102</v>
      </c>
      <c r="C15" s="9">
        <v>10512</v>
      </c>
      <c r="D15" s="52" t="s">
        <v>10</v>
      </c>
      <c r="E15" s="36" t="s">
        <v>11</v>
      </c>
      <c r="F15" s="39">
        <v>0.1</v>
      </c>
      <c r="G15" s="51">
        <v>25689.49</v>
      </c>
      <c r="H15" s="48">
        <f t="shared" ref="H15:H23" si="0">ROUND(F15*G15,2)</f>
        <v>2568.9499999999998</v>
      </c>
      <c r="I15" s="114"/>
      <c r="J15" s="48">
        <f t="shared" ref="J15:J20" si="1">ROUND(I15*F15,2)</f>
        <v>0</v>
      </c>
      <c r="K15" s="68"/>
      <c r="L15" s="63"/>
    </row>
    <row r="16" spans="1:12" s="28" customFormat="1" ht="38.25" x14ac:dyDescent="0.25">
      <c r="A16" s="35" t="s">
        <v>71</v>
      </c>
      <c r="B16" s="36" t="s">
        <v>29</v>
      </c>
      <c r="C16" s="9">
        <v>98441</v>
      </c>
      <c r="D16" s="52" t="s">
        <v>4</v>
      </c>
      <c r="E16" s="36" t="s">
        <v>3</v>
      </c>
      <c r="F16" s="39">
        <v>31.68</v>
      </c>
      <c r="G16" s="51">
        <v>191.22</v>
      </c>
      <c r="H16" s="48">
        <f t="shared" si="0"/>
        <v>6057.85</v>
      </c>
      <c r="I16" s="114"/>
      <c r="J16" s="48">
        <f t="shared" si="1"/>
        <v>0</v>
      </c>
      <c r="K16" s="68"/>
    </row>
    <row r="17" spans="1:14" s="28" customFormat="1" ht="51" x14ac:dyDescent="0.25">
      <c r="A17" s="35" t="s">
        <v>72</v>
      </c>
      <c r="B17" s="36" t="s">
        <v>29</v>
      </c>
      <c r="C17" s="9">
        <v>92543</v>
      </c>
      <c r="D17" s="52" t="s">
        <v>33</v>
      </c>
      <c r="E17" s="36" t="s">
        <v>3</v>
      </c>
      <c r="F17" s="39">
        <v>15.68</v>
      </c>
      <c r="G17" s="51">
        <v>28.99</v>
      </c>
      <c r="H17" s="48">
        <f t="shared" si="0"/>
        <v>454.56</v>
      </c>
      <c r="I17" s="114"/>
      <c r="J17" s="48">
        <f t="shared" si="1"/>
        <v>0</v>
      </c>
      <c r="K17" s="68"/>
    </row>
    <row r="18" spans="1:14" s="28" customFormat="1" ht="51" x14ac:dyDescent="0.25">
      <c r="A18" s="35" t="s">
        <v>73</v>
      </c>
      <c r="B18" s="36" t="s">
        <v>29</v>
      </c>
      <c r="C18" s="9">
        <v>94210</v>
      </c>
      <c r="D18" s="52" t="s">
        <v>34</v>
      </c>
      <c r="E18" s="36" t="s">
        <v>3</v>
      </c>
      <c r="F18" s="39">
        <v>15.68</v>
      </c>
      <c r="G18" s="51">
        <v>59.85</v>
      </c>
      <c r="H18" s="48">
        <f t="shared" si="0"/>
        <v>938.45</v>
      </c>
      <c r="I18" s="114"/>
      <c r="J18" s="48">
        <f t="shared" si="1"/>
        <v>0</v>
      </c>
      <c r="K18" s="68"/>
    </row>
    <row r="19" spans="1:14" s="28" customFormat="1" ht="25.5" x14ac:dyDescent="0.25">
      <c r="A19" s="35" t="s">
        <v>74</v>
      </c>
      <c r="B19" s="9" t="s">
        <v>68</v>
      </c>
      <c r="C19" s="9" t="s">
        <v>77</v>
      </c>
      <c r="D19" s="61" t="s">
        <v>70</v>
      </c>
      <c r="E19" s="9" t="s">
        <v>3</v>
      </c>
      <c r="F19" s="46">
        <v>109</v>
      </c>
      <c r="G19" s="60">
        <v>37.94</v>
      </c>
      <c r="H19" s="48">
        <f t="shared" si="0"/>
        <v>4135.46</v>
      </c>
      <c r="I19" s="114"/>
      <c r="J19" s="48">
        <f t="shared" si="1"/>
        <v>0</v>
      </c>
      <c r="K19" s="68"/>
    </row>
    <row r="20" spans="1:14" s="62" customFormat="1" ht="38.25" x14ac:dyDescent="0.25">
      <c r="A20" s="35" t="s">
        <v>75</v>
      </c>
      <c r="B20" s="9" t="s">
        <v>68</v>
      </c>
      <c r="C20" s="9" t="s">
        <v>78</v>
      </c>
      <c r="D20" s="59" t="s">
        <v>76</v>
      </c>
      <c r="E20" s="9" t="s">
        <v>79</v>
      </c>
      <c r="F20" s="46">
        <v>1</v>
      </c>
      <c r="G20" s="60">
        <v>3368.26</v>
      </c>
      <c r="H20" s="48">
        <f t="shared" si="0"/>
        <v>3368.26</v>
      </c>
      <c r="I20" s="114"/>
      <c r="J20" s="48">
        <f t="shared" si="1"/>
        <v>0</v>
      </c>
      <c r="K20" s="68"/>
    </row>
    <row r="21" spans="1:14" s="28" customFormat="1" x14ac:dyDescent="0.25">
      <c r="A21" s="54">
        <v>2</v>
      </c>
      <c r="B21" s="55"/>
      <c r="C21" s="56"/>
      <c r="D21" s="57" t="s">
        <v>53</v>
      </c>
      <c r="E21" s="56"/>
      <c r="F21" s="56"/>
      <c r="G21" s="58"/>
      <c r="H21" s="13">
        <f>SUBTOTAL(9,H22:H23)</f>
        <v>7657.29</v>
      </c>
      <c r="I21" s="115"/>
      <c r="J21" s="13">
        <f>SUBTOTAL(9,J22:J23)</f>
        <v>0</v>
      </c>
      <c r="K21" s="69"/>
    </row>
    <row r="22" spans="1:14" s="28" customFormat="1" ht="38.25" x14ac:dyDescent="0.25">
      <c r="A22" s="35" t="s">
        <v>41</v>
      </c>
      <c r="B22" s="36" t="s">
        <v>29</v>
      </c>
      <c r="C22" s="37">
        <v>96520</v>
      </c>
      <c r="D22" s="52" t="s">
        <v>112</v>
      </c>
      <c r="E22" s="36" t="s">
        <v>6</v>
      </c>
      <c r="F22" s="39">
        <v>54.24</v>
      </c>
      <c r="G22" s="51">
        <v>124.48</v>
      </c>
      <c r="H22" s="41">
        <f t="shared" si="0"/>
        <v>6751.8</v>
      </c>
      <c r="I22" s="116"/>
      <c r="J22" s="41">
        <f t="shared" ref="J22:J23" si="2">ROUND(I22*F22,2)</f>
        <v>0</v>
      </c>
      <c r="K22" s="69"/>
    </row>
    <row r="23" spans="1:14" s="28" customFormat="1" ht="25.5" x14ac:dyDescent="0.25">
      <c r="A23" s="35" t="s">
        <v>42</v>
      </c>
      <c r="B23" s="36" t="s">
        <v>29</v>
      </c>
      <c r="C23" s="37">
        <v>93382</v>
      </c>
      <c r="D23" s="52" t="s">
        <v>128</v>
      </c>
      <c r="E23" s="36" t="s">
        <v>6</v>
      </c>
      <c r="F23" s="39">
        <v>21.84</v>
      </c>
      <c r="G23" s="51">
        <v>41.46</v>
      </c>
      <c r="H23" s="41">
        <f t="shared" si="0"/>
        <v>905.49</v>
      </c>
      <c r="I23" s="116"/>
      <c r="J23" s="41">
        <f t="shared" si="2"/>
        <v>0</v>
      </c>
      <c r="K23" s="69"/>
    </row>
    <row r="24" spans="1:14" s="28" customFormat="1" x14ac:dyDescent="0.25">
      <c r="A24" s="54">
        <v>3</v>
      </c>
      <c r="B24" s="55"/>
      <c r="C24" s="56"/>
      <c r="D24" s="57" t="s">
        <v>90</v>
      </c>
      <c r="E24" s="56"/>
      <c r="F24" s="56"/>
      <c r="G24" s="58"/>
      <c r="H24" s="13">
        <f>SUBTOTAL(9,H25:H31)</f>
        <v>31225.6852</v>
      </c>
      <c r="I24" s="115"/>
      <c r="J24" s="13">
        <f>SUBTOTAL(9,J25:J31)</f>
        <v>0</v>
      </c>
      <c r="K24" s="69"/>
    </row>
    <row r="25" spans="1:14" s="28" customFormat="1" ht="38.25" x14ac:dyDescent="0.25">
      <c r="A25" s="35" t="s">
        <v>43</v>
      </c>
      <c r="B25" s="36" t="s">
        <v>29</v>
      </c>
      <c r="C25" s="37">
        <v>94962</v>
      </c>
      <c r="D25" s="52" t="s">
        <v>106</v>
      </c>
      <c r="E25" s="36" t="s">
        <v>6</v>
      </c>
      <c r="F25" s="39">
        <v>1.98</v>
      </c>
      <c r="G25" s="51">
        <v>464.62</v>
      </c>
      <c r="H25" s="41">
        <f t="shared" ref="H25:H58" si="3">ROUND(F25,2)*ROUND(G25,2)</f>
        <v>919.94759999999997</v>
      </c>
      <c r="I25" s="116"/>
      <c r="J25" s="41">
        <f t="shared" ref="J25:J31" si="4">ROUND(I25*F25,2)</f>
        <v>0</v>
      </c>
      <c r="K25" s="69"/>
    </row>
    <row r="26" spans="1:14" s="28" customFormat="1" ht="38.25" x14ac:dyDescent="0.25">
      <c r="A26" s="35" t="s">
        <v>44</v>
      </c>
      <c r="B26" s="36" t="s">
        <v>29</v>
      </c>
      <c r="C26" s="37">
        <v>92760</v>
      </c>
      <c r="D26" s="52" t="s">
        <v>103</v>
      </c>
      <c r="E26" s="36" t="s">
        <v>2</v>
      </c>
      <c r="F26" s="39">
        <v>155</v>
      </c>
      <c r="G26" s="51">
        <v>20.78</v>
      </c>
      <c r="H26" s="41">
        <f t="shared" si="3"/>
        <v>3220.9</v>
      </c>
      <c r="I26" s="116"/>
      <c r="J26" s="41">
        <f t="shared" si="4"/>
        <v>0</v>
      </c>
      <c r="K26" s="69"/>
    </row>
    <row r="27" spans="1:14" s="28" customFormat="1" ht="38.25" x14ac:dyDescent="0.25">
      <c r="A27" s="35" t="s">
        <v>45</v>
      </c>
      <c r="B27" s="36" t="s">
        <v>29</v>
      </c>
      <c r="C27" s="37">
        <v>92762</v>
      </c>
      <c r="D27" s="52" t="s">
        <v>104</v>
      </c>
      <c r="E27" s="36" t="s">
        <v>2</v>
      </c>
      <c r="F27" s="39">
        <v>114</v>
      </c>
      <c r="G27" s="51">
        <v>18.14</v>
      </c>
      <c r="H27" s="41">
        <f t="shared" si="3"/>
        <v>2067.96</v>
      </c>
      <c r="I27" s="116"/>
      <c r="J27" s="41">
        <f t="shared" si="4"/>
        <v>0</v>
      </c>
      <c r="K27" s="69"/>
    </row>
    <row r="28" spans="1:14" s="28" customFormat="1" ht="38.25" x14ac:dyDescent="0.25">
      <c r="A28" s="35" t="s">
        <v>46</v>
      </c>
      <c r="B28" s="36" t="s">
        <v>29</v>
      </c>
      <c r="C28" s="37">
        <v>92763</v>
      </c>
      <c r="D28" s="52" t="s">
        <v>105</v>
      </c>
      <c r="E28" s="36" t="s">
        <v>2</v>
      </c>
      <c r="F28" s="39">
        <v>855</v>
      </c>
      <c r="G28" s="51">
        <v>15.4</v>
      </c>
      <c r="H28" s="41">
        <f t="shared" si="3"/>
        <v>13167</v>
      </c>
      <c r="I28" s="116"/>
      <c r="J28" s="41">
        <f t="shared" si="4"/>
        <v>0</v>
      </c>
      <c r="K28" s="69"/>
    </row>
    <row r="29" spans="1:14" s="28" customFormat="1" ht="51" x14ac:dyDescent="0.25">
      <c r="A29" s="35" t="s">
        <v>47</v>
      </c>
      <c r="B29" s="36" t="s">
        <v>29</v>
      </c>
      <c r="C29" s="44">
        <v>92427</v>
      </c>
      <c r="D29" s="52" t="s">
        <v>38</v>
      </c>
      <c r="E29" s="36" t="s">
        <v>3</v>
      </c>
      <c r="F29" s="46">
        <v>25.5</v>
      </c>
      <c r="G29" s="51">
        <v>82</v>
      </c>
      <c r="H29" s="48">
        <f t="shared" si="3"/>
        <v>2091</v>
      </c>
      <c r="I29" s="114"/>
      <c r="J29" s="48">
        <f t="shared" si="4"/>
        <v>0</v>
      </c>
      <c r="K29" s="69"/>
      <c r="L29" s="73"/>
      <c r="M29" s="74"/>
      <c r="N29" s="73"/>
    </row>
    <row r="30" spans="1:14" s="50" customFormat="1" ht="38.25" x14ac:dyDescent="0.25">
      <c r="A30" s="35" t="s">
        <v>48</v>
      </c>
      <c r="B30" s="36" t="s">
        <v>29</v>
      </c>
      <c r="C30" s="44">
        <v>94965</v>
      </c>
      <c r="D30" s="52" t="s">
        <v>107</v>
      </c>
      <c r="E30" s="36" t="s">
        <v>6</v>
      </c>
      <c r="F30" s="46">
        <v>15.28</v>
      </c>
      <c r="G30" s="51">
        <v>588.66</v>
      </c>
      <c r="H30" s="48">
        <f t="shared" si="3"/>
        <v>8994.7248</v>
      </c>
      <c r="I30" s="114"/>
      <c r="J30" s="48">
        <f t="shared" si="4"/>
        <v>0</v>
      </c>
      <c r="K30" s="68"/>
    </row>
    <row r="31" spans="1:14" s="50" customFormat="1" ht="25.5" x14ac:dyDescent="0.25">
      <c r="A31" s="35" t="s">
        <v>88</v>
      </c>
      <c r="B31" s="36" t="s">
        <v>29</v>
      </c>
      <c r="C31" s="44">
        <v>103673</v>
      </c>
      <c r="D31" s="52" t="s">
        <v>108</v>
      </c>
      <c r="E31" s="36" t="s">
        <v>6</v>
      </c>
      <c r="F31" s="46">
        <v>15.28</v>
      </c>
      <c r="G31" s="51">
        <v>50.01</v>
      </c>
      <c r="H31" s="48">
        <f t="shared" si="3"/>
        <v>764.15279999999996</v>
      </c>
      <c r="I31" s="114"/>
      <c r="J31" s="48">
        <f t="shared" si="4"/>
        <v>0</v>
      </c>
      <c r="K31" s="68"/>
    </row>
    <row r="32" spans="1:14" s="1" customFormat="1" x14ac:dyDescent="0.25">
      <c r="A32" s="12">
        <v>4</v>
      </c>
      <c r="B32" s="2"/>
      <c r="C32" s="3"/>
      <c r="D32" s="17" t="s">
        <v>5</v>
      </c>
      <c r="E32" s="3"/>
      <c r="F32" s="3"/>
      <c r="G32" s="4"/>
      <c r="H32" s="13">
        <f>SUBTOTAL(9,H33:H34)</f>
        <v>207601.53350000002</v>
      </c>
      <c r="I32" s="115"/>
      <c r="J32" s="13">
        <f>SUBTOTAL(9,J33:J34)</f>
        <v>0</v>
      </c>
      <c r="K32" s="70"/>
      <c r="L32" s="50"/>
    </row>
    <row r="33" spans="1:12" s="28" customFormat="1" ht="51" x14ac:dyDescent="0.25">
      <c r="A33" s="35" t="s">
        <v>54</v>
      </c>
      <c r="B33" s="36" t="s">
        <v>68</v>
      </c>
      <c r="C33" s="37" t="s">
        <v>81</v>
      </c>
      <c r="D33" s="52" t="s">
        <v>123</v>
      </c>
      <c r="E33" s="36" t="s">
        <v>2</v>
      </c>
      <c r="F33" s="39">
        <v>7047.05</v>
      </c>
      <c r="G33" s="51">
        <v>19.27</v>
      </c>
      <c r="H33" s="41">
        <f t="shared" si="3"/>
        <v>135796.65350000001</v>
      </c>
      <c r="I33" s="116"/>
      <c r="J33" s="41">
        <f t="shared" ref="J33:J34" si="5">ROUND(I33*F33,2)</f>
        <v>0</v>
      </c>
      <c r="K33" s="69"/>
    </row>
    <row r="34" spans="1:12" s="1" customFormat="1" ht="25.5" x14ac:dyDescent="0.25">
      <c r="A34" s="14" t="s">
        <v>101</v>
      </c>
      <c r="B34" s="5" t="s">
        <v>29</v>
      </c>
      <c r="C34" s="8">
        <v>94213</v>
      </c>
      <c r="D34" s="18" t="s">
        <v>35</v>
      </c>
      <c r="E34" s="5" t="s">
        <v>3</v>
      </c>
      <c r="F34" s="6">
        <v>756</v>
      </c>
      <c r="G34" s="7">
        <v>94.98</v>
      </c>
      <c r="H34" s="15">
        <f t="shared" si="3"/>
        <v>71804.88</v>
      </c>
      <c r="I34" s="117"/>
      <c r="J34" s="15">
        <f t="shared" si="5"/>
        <v>0</v>
      </c>
      <c r="K34" s="70"/>
    </row>
    <row r="35" spans="1:12" s="1" customFormat="1" x14ac:dyDescent="0.25">
      <c r="A35" s="12">
        <v>5</v>
      </c>
      <c r="B35" s="2"/>
      <c r="C35" s="3"/>
      <c r="D35" s="17" t="s">
        <v>80</v>
      </c>
      <c r="E35" s="3"/>
      <c r="F35" s="3"/>
      <c r="G35" s="4"/>
      <c r="H35" s="13">
        <f>SUBTOTAL(9,H36:H37)</f>
        <v>105178.6122</v>
      </c>
      <c r="I35" s="115"/>
      <c r="J35" s="13">
        <f>SUBTOTAL(9,J36:J37)</f>
        <v>0</v>
      </c>
      <c r="K35" s="70"/>
    </row>
    <row r="36" spans="1:12" s="1" customFormat="1" ht="51" x14ac:dyDescent="0.25">
      <c r="A36" s="14" t="s">
        <v>62</v>
      </c>
      <c r="B36" s="5" t="s">
        <v>68</v>
      </c>
      <c r="C36" s="8" t="e">
        <f>#REF!</f>
        <v>#REF!</v>
      </c>
      <c r="D36" s="20" t="s">
        <v>89</v>
      </c>
      <c r="E36" s="5" t="s">
        <v>3</v>
      </c>
      <c r="F36" s="6">
        <v>607.5</v>
      </c>
      <c r="G36" s="7">
        <v>165.91</v>
      </c>
      <c r="H36" s="15">
        <f t="shared" si="3"/>
        <v>100790.325</v>
      </c>
      <c r="I36" s="117"/>
      <c r="J36" s="15">
        <f t="shared" ref="J36:J37" si="6">ROUND(I36*F36,2)</f>
        <v>0</v>
      </c>
      <c r="K36" s="70"/>
    </row>
    <row r="37" spans="1:12" s="28" customFormat="1" ht="25.5" x14ac:dyDescent="0.25">
      <c r="A37" s="35" t="s">
        <v>63</v>
      </c>
      <c r="B37" s="36" t="s">
        <v>29</v>
      </c>
      <c r="C37" s="37">
        <v>102504</v>
      </c>
      <c r="D37" s="52" t="s">
        <v>113</v>
      </c>
      <c r="E37" s="36" t="s">
        <v>0</v>
      </c>
      <c r="F37" s="39">
        <v>353.04</v>
      </c>
      <c r="G37" s="51">
        <v>12.43</v>
      </c>
      <c r="H37" s="41">
        <f t="shared" si="3"/>
        <v>4388.2871999999998</v>
      </c>
      <c r="I37" s="116"/>
      <c r="J37" s="41">
        <f t="shared" si="6"/>
        <v>0</v>
      </c>
      <c r="K37" s="69"/>
    </row>
    <row r="38" spans="1:12" s="1" customFormat="1" x14ac:dyDescent="0.25">
      <c r="A38" s="12">
        <v>6</v>
      </c>
      <c r="B38" s="2"/>
      <c r="C38" s="3"/>
      <c r="D38" s="17" t="s">
        <v>82</v>
      </c>
      <c r="E38" s="3"/>
      <c r="F38" s="3"/>
      <c r="G38" s="4"/>
      <c r="H38" s="13">
        <f>SUBTOTAL(9,H39:H43)</f>
        <v>9186.01</v>
      </c>
      <c r="I38" s="115"/>
      <c r="J38" s="13">
        <f>SUBTOTAL(9,J39:J43)</f>
        <v>0</v>
      </c>
      <c r="K38" s="70"/>
    </row>
    <row r="39" spans="1:12" s="1" customFormat="1" ht="25.5" x14ac:dyDescent="0.25">
      <c r="A39" s="14" t="s">
        <v>83</v>
      </c>
      <c r="B39" s="5" t="s">
        <v>102</v>
      </c>
      <c r="C39" s="8">
        <v>200707</v>
      </c>
      <c r="D39" s="18" t="s">
        <v>16</v>
      </c>
      <c r="E39" s="5" t="s">
        <v>9</v>
      </c>
      <c r="F39" s="6">
        <v>2</v>
      </c>
      <c r="G39" s="7">
        <v>2160.02</v>
      </c>
      <c r="H39" s="15">
        <f t="shared" si="3"/>
        <v>4320.04</v>
      </c>
      <c r="I39" s="117"/>
      <c r="J39" s="15">
        <f t="shared" ref="J39:J43" si="7">ROUND(I39*F39,2)</f>
        <v>0</v>
      </c>
      <c r="K39" s="70"/>
      <c r="L39" s="27"/>
    </row>
    <row r="40" spans="1:12" s="1" customFormat="1" ht="25.5" x14ac:dyDescent="0.25">
      <c r="A40" s="14" t="s">
        <v>84</v>
      </c>
      <c r="B40" s="5" t="s">
        <v>102</v>
      </c>
      <c r="C40" s="8">
        <v>200713</v>
      </c>
      <c r="D40" s="18" t="s">
        <v>19</v>
      </c>
      <c r="E40" s="5" t="s">
        <v>9</v>
      </c>
      <c r="F40" s="6">
        <v>2</v>
      </c>
      <c r="G40" s="7">
        <v>187.70999999999998</v>
      </c>
      <c r="H40" s="15">
        <f t="shared" si="3"/>
        <v>375.42</v>
      </c>
      <c r="I40" s="117"/>
      <c r="J40" s="15">
        <f t="shared" si="7"/>
        <v>0</v>
      </c>
      <c r="K40" s="70"/>
    </row>
    <row r="41" spans="1:12" s="1" customFormat="1" ht="38.25" x14ac:dyDescent="0.25">
      <c r="A41" s="14" t="s">
        <v>85</v>
      </c>
      <c r="B41" s="5" t="s">
        <v>102</v>
      </c>
      <c r="C41" s="8">
        <v>200708</v>
      </c>
      <c r="D41" s="18" t="s">
        <v>17</v>
      </c>
      <c r="E41" s="5" t="s">
        <v>9</v>
      </c>
      <c r="F41" s="6">
        <v>1</v>
      </c>
      <c r="G41" s="7">
        <v>1859.23</v>
      </c>
      <c r="H41" s="15">
        <f t="shared" si="3"/>
        <v>1859.23</v>
      </c>
      <c r="I41" s="117"/>
      <c r="J41" s="15">
        <f t="shared" si="7"/>
        <v>0</v>
      </c>
      <c r="K41" s="70"/>
      <c r="L41" s="27"/>
    </row>
    <row r="42" spans="1:12" s="1" customFormat="1" ht="25.5" x14ac:dyDescent="0.25">
      <c r="A42" s="14" t="s">
        <v>86</v>
      </c>
      <c r="B42" s="5" t="s">
        <v>102</v>
      </c>
      <c r="C42" s="8">
        <v>200705</v>
      </c>
      <c r="D42" s="18" t="s">
        <v>15</v>
      </c>
      <c r="E42" s="5" t="s">
        <v>9</v>
      </c>
      <c r="F42" s="6">
        <v>1</v>
      </c>
      <c r="G42" s="7">
        <v>262.24</v>
      </c>
      <c r="H42" s="15">
        <f t="shared" si="3"/>
        <v>262.24</v>
      </c>
      <c r="I42" s="117"/>
      <c r="J42" s="15">
        <f t="shared" si="7"/>
        <v>0</v>
      </c>
      <c r="K42" s="70"/>
      <c r="L42" s="27"/>
    </row>
    <row r="43" spans="1:12" s="1" customFormat="1" ht="25.5" x14ac:dyDescent="0.25">
      <c r="A43" s="14" t="s">
        <v>87</v>
      </c>
      <c r="B43" s="5" t="s">
        <v>102</v>
      </c>
      <c r="C43" s="8">
        <v>200709</v>
      </c>
      <c r="D43" s="18" t="s">
        <v>18</v>
      </c>
      <c r="E43" s="5" t="s">
        <v>9</v>
      </c>
      <c r="F43" s="6">
        <v>2</v>
      </c>
      <c r="G43" s="7">
        <v>1184.54</v>
      </c>
      <c r="H43" s="15">
        <f t="shared" si="3"/>
        <v>2369.08</v>
      </c>
      <c r="I43" s="117"/>
      <c r="J43" s="15">
        <f t="shared" si="7"/>
        <v>0</v>
      </c>
      <c r="K43" s="70"/>
      <c r="L43" s="27"/>
    </row>
    <row r="44" spans="1:12" s="1" customFormat="1" x14ac:dyDescent="0.25">
      <c r="A44" s="12">
        <v>7</v>
      </c>
      <c r="B44" s="2"/>
      <c r="C44" s="2"/>
      <c r="D44" s="17" t="s">
        <v>91</v>
      </c>
      <c r="E44" s="2"/>
      <c r="F44" s="2"/>
      <c r="G44" s="2"/>
      <c r="H44" s="13">
        <f>SUBTOTAL(9,H45:H49)</f>
        <v>19243.703000000001</v>
      </c>
      <c r="I44" s="115"/>
      <c r="J44" s="13">
        <f>SUBTOTAL(9,J45:J49)</f>
        <v>0</v>
      </c>
      <c r="K44" s="77"/>
      <c r="L44" s="21"/>
    </row>
    <row r="45" spans="1:12" s="28" customFormat="1" ht="38.25" x14ac:dyDescent="0.25">
      <c r="A45" s="35" t="s">
        <v>64</v>
      </c>
      <c r="B45" s="36" t="s">
        <v>102</v>
      </c>
      <c r="C45" s="37">
        <v>160333</v>
      </c>
      <c r="D45" s="38" t="s">
        <v>14</v>
      </c>
      <c r="E45" s="36" t="s">
        <v>8</v>
      </c>
      <c r="F45" s="39">
        <v>102</v>
      </c>
      <c r="G45" s="40">
        <v>109.46000000000001</v>
      </c>
      <c r="H45" s="41">
        <f t="shared" si="3"/>
        <v>11164.92</v>
      </c>
      <c r="I45" s="116"/>
      <c r="J45" s="41">
        <f t="shared" ref="J45:J49" si="8">ROUND(I45*F45,2)</f>
        <v>0</v>
      </c>
      <c r="K45" s="78"/>
      <c r="L45" s="42"/>
    </row>
    <row r="46" spans="1:12" s="50" customFormat="1" ht="38.25" x14ac:dyDescent="0.25">
      <c r="A46" s="43" t="s">
        <v>116</v>
      </c>
      <c r="B46" s="9" t="s">
        <v>102</v>
      </c>
      <c r="C46" s="44">
        <v>160309</v>
      </c>
      <c r="D46" s="45" t="s">
        <v>114</v>
      </c>
      <c r="E46" s="9" t="s">
        <v>9</v>
      </c>
      <c r="F46" s="46">
        <v>12</v>
      </c>
      <c r="G46" s="47">
        <v>155.82</v>
      </c>
      <c r="H46" s="48">
        <f t="shared" si="3"/>
        <v>1869.84</v>
      </c>
      <c r="I46" s="114"/>
      <c r="J46" s="48">
        <f t="shared" si="8"/>
        <v>0</v>
      </c>
      <c r="K46" s="79"/>
      <c r="L46" s="49"/>
    </row>
    <row r="47" spans="1:12" s="28" customFormat="1" ht="25.5" x14ac:dyDescent="0.25">
      <c r="A47" s="35" t="s">
        <v>117</v>
      </c>
      <c r="B47" s="36" t="s">
        <v>102</v>
      </c>
      <c r="C47" s="37">
        <v>160328</v>
      </c>
      <c r="D47" s="38" t="s">
        <v>13</v>
      </c>
      <c r="E47" s="36" t="s">
        <v>9</v>
      </c>
      <c r="F47" s="39">
        <v>12</v>
      </c>
      <c r="G47" s="40">
        <v>32.99</v>
      </c>
      <c r="H47" s="41">
        <f t="shared" si="3"/>
        <v>395.88</v>
      </c>
      <c r="I47" s="116"/>
      <c r="J47" s="41">
        <f t="shared" si="8"/>
        <v>0</v>
      </c>
      <c r="K47" s="78"/>
      <c r="L47" s="42"/>
    </row>
    <row r="48" spans="1:12" s="28" customFormat="1" ht="25.5" x14ac:dyDescent="0.25">
      <c r="A48" s="35" t="s">
        <v>118</v>
      </c>
      <c r="B48" s="36" t="s">
        <v>102</v>
      </c>
      <c r="C48" s="37">
        <v>160318</v>
      </c>
      <c r="D48" s="38" t="s">
        <v>12</v>
      </c>
      <c r="E48" s="36" t="s">
        <v>8</v>
      </c>
      <c r="F48" s="39">
        <v>4.5</v>
      </c>
      <c r="G48" s="40">
        <v>60.483000000000004</v>
      </c>
      <c r="H48" s="41">
        <f t="shared" si="3"/>
        <v>272.15999999999997</v>
      </c>
      <c r="I48" s="116"/>
      <c r="J48" s="41">
        <f t="shared" si="8"/>
        <v>0</v>
      </c>
      <c r="K48" s="78"/>
      <c r="L48" s="42"/>
    </row>
    <row r="49" spans="1:12" s="28" customFormat="1" ht="25.5" x14ac:dyDescent="0.25">
      <c r="A49" s="35" t="s">
        <v>119</v>
      </c>
      <c r="B49" s="36" t="s">
        <v>68</v>
      </c>
      <c r="C49" s="37" t="s">
        <v>97</v>
      </c>
      <c r="D49" s="65" t="s">
        <v>126</v>
      </c>
      <c r="E49" s="36" t="s">
        <v>9</v>
      </c>
      <c r="F49" s="39">
        <v>63.85</v>
      </c>
      <c r="G49" s="51">
        <v>86.78</v>
      </c>
      <c r="H49" s="41">
        <f t="shared" si="3"/>
        <v>5540.9030000000002</v>
      </c>
      <c r="I49" s="116"/>
      <c r="J49" s="41">
        <f t="shared" si="8"/>
        <v>0</v>
      </c>
      <c r="K49" s="78"/>
    </row>
    <row r="50" spans="1:12" s="1" customFormat="1" x14ac:dyDescent="0.25">
      <c r="A50" s="12">
        <v>8</v>
      </c>
      <c r="B50" s="2"/>
      <c r="C50" s="2"/>
      <c r="D50" s="17" t="s">
        <v>100</v>
      </c>
      <c r="E50" s="2"/>
      <c r="F50" s="2"/>
      <c r="G50" s="2"/>
      <c r="H50" s="13">
        <f>SUBTOTAL(9,H51:H58)</f>
        <v>43480.836000000003</v>
      </c>
      <c r="I50" s="115"/>
      <c r="J50" s="13">
        <f>SUBTOTAL(9,J51:J58)</f>
        <v>0</v>
      </c>
      <c r="K50" s="77"/>
    </row>
    <row r="51" spans="1:12" s="34" customFormat="1" ht="38.25" x14ac:dyDescent="0.25">
      <c r="A51" s="14" t="s">
        <v>92</v>
      </c>
      <c r="B51" s="5" t="s">
        <v>29</v>
      </c>
      <c r="C51" s="31">
        <v>94229</v>
      </c>
      <c r="D51" s="22" t="s">
        <v>36</v>
      </c>
      <c r="E51" s="5" t="s">
        <v>8</v>
      </c>
      <c r="F51" s="6">
        <v>62.4</v>
      </c>
      <c r="G51" s="32">
        <v>208.39</v>
      </c>
      <c r="H51" s="33">
        <f t="shared" si="3"/>
        <v>13003.535999999998</v>
      </c>
      <c r="I51" s="118"/>
      <c r="J51" s="33">
        <f t="shared" ref="J51:J58" si="9">ROUND(I51*F51,2)</f>
        <v>0</v>
      </c>
      <c r="K51" s="80"/>
    </row>
    <row r="52" spans="1:12" s="1" customFormat="1" ht="25.5" x14ac:dyDescent="0.25">
      <c r="A52" s="14" t="s">
        <v>93</v>
      </c>
      <c r="B52" s="5" t="s">
        <v>29</v>
      </c>
      <c r="C52" s="8">
        <v>94231</v>
      </c>
      <c r="D52" s="22" t="s">
        <v>37</v>
      </c>
      <c r="E52" s="5" t="s">
        <v>8</v>
      </c>
      <c r="F52" s="6">
        <v>62.4</v>
      </c>
      <c r="G52" s="26">
        <v>63.83</v>
      </c>
      <c r="H52" s="15">
        <f t="shared" si="3"/>
        <v>3982.9919999999997</v>
      </c>
      <c r="I52" s="117"/>
      <c r="J52" s="15">
        <f t="shared" si="9"/>
        <v>0</v>
      </c>
      <c r="K52" s="80"/>
    </row>
    <row r="53" spans="1:12" s="1" customFormat="1" ht="25.5" x14ac:dyDescent="0.25">
      <c r="A53" s="14" t="s">
        <v>94</v>
      </c>
      <c r="B53" s="5" t="s">
        <v>29</v>
      </c>
      <c r="C53" s="8">
        <v>89512</v>
      </c>
      <c r="D53" s="22" t="s">
        <v>109</v>
      </c>
      <c r="E53" s="5" t="s">
        <v>8</v>
      </c>
      <c r="F53" s="6">
        <v>97</v>
      </c>
      <c r="G53" s="26">
        <v>74.62</v>
      </c>
      <c r="H53" s="15">
        <f t="shared" si="3"/>
        <v>7238.14</v>
      </c>
      <c r="I53" s="117"/>
      <c r="J53" s="15">
        <f t="shared" si="9"/>
        <v>0</v>
      </c>
      <c r="K53" s="80"/>
    </row>
    <row r="54" spans="1:12" s="34" customFormat="1" ht="38.25" x14ac:dyDescent="0.25">
      <c r="A54" s="14" t="s">
        <v>95</v>
      </c>
      <c r="B54" s="5" t="s">
        <v>29</v>
      </c>
      <c r="C54" s="8">
        <v>89580</v>
      </c>
      <c r="D54" s="22" t="s">
        <v>110</v>
      </c>
      <c r="E54" s="5" t="s">
        <v>8</v>
      </c>
      <c r="F54" s="6">
        <v>95</v>
      </c>
      <c r="G54" s="32">
        <v>117.67</v>
      </c>
      <c r="H54" s="33">
        <f t="shared" si="3"/>
        <v>11178.65</v>
      </c>
      <c r="I54" s="118"/>
      <c r="J54" s="33">
        <f t="shared" si="9"/>
        <v>0</v>
      </c>
      <c r="K54" s="80"/>
    </row>
    <row r="55" spans="1:12" s="34" customFormat="1" ht="38.25" x14ac:dyDescent="0.25">
      <c r="A55" s="14" t="s">
        <v>96</v>
      </c>
      <c r="B55" s="5" t="s">
        <v>29</v>
      </c>
      <c r="C55" s="31">
        <v>89529</v>
      </c>
      <c r="D55" s="22" t="s">
        <v>111</v>
      </c>
      <c r="E55" s="5" t="s">
        <v>98</v>
      </c>
      <c r="F55" s="6">
        <v>18</v>
      </c>
      <c r="G55" s="32">
        <v>55.56</v>
      </c>
      <c r="H55" s="33">
        <f t="shared" si="3"/>
        <v>1000.08</v>
      </c>
      <c r="I55" s="118"/>
      <c r="J55" s="33">
        <f t="shared" si="9"/>
        <v>0</v>
      </c>
      <c r="K55" s="80"/>
    </row>
    <row r="56" spans="1:12" s="1" customFormat="1" ht="38.25" x14ac:dyDescent="0.25">
      <c r="A56" s="14" t="s">
        <v>120</v>
      </c>
      <c r="B56" s="5" t="s">
        <v>29</v>
      </c>
      <c r="C56" s="8">
        <v>99260</v>
      </c>
      <c r="D56" s="22" t="s">
        <v>52</v>
      </c>
      <c r="E56" s="5" t="s">
        <v>98</v>
      </c>
      <c r="F56" s="6">
        <v>6</v>
      </c>
      <c r="G56" s="26">
        <v>511.6</v>
      </c>
      <c r="H56" s="15">
        <f t="shared" si="3"/>
        <v>3069.6000000000004</v>
      </c>
      <c r="I56" s="117"/>
      <c r="J56" s="15">
        <f t="shared" si="9"/>
        <v>0</v>
      </c>
      <c r="K56" s="80"/>
    </row>
    <row r="57" spans="1:12" s="1" customFormat="1" ht="25.5" x14ac:dyDescent="0.25">
      <c r="A57" s="14" t="s">
        <v>121</v>
      </c>
      <c r="B57" s="5" t="s">
        <v>29</v>
      </c>
      <c r="C57" s="8">
        <v>93358</v>
      </c>
      <c r="D57" s="18" t="s">
        <v>69</v>
      </c>
      <c r="E57" s="5" t="s">
        <v>6</v>
      </c>
      <c r="F57" s="6">
        <v>28.8</v>
      </c>
      <c r="G57" s="7">
        <v>101.3</v>
      </c>
      <c r="H57" s="15">
        <f t="shared" si="3"/>
        <v>2917.44</v>
      </c>
      <c r="I57" s="117"/>
      <c r="J57" s="15">
        <f t="shared" si="9"/>
        <v>0</v>
      </c>
      <c r="K57" s="77"/>
    </row>
    <row r="58" spans="1:12" s="1" customFormat="1" ht="25.5" x14ac:dyDescent="0.25">
      <c r="A58" s="14" t="s">
        <v>122</v>
      </c>
      <c r="B58" s="5" t="s">
        <v>29</v>
      </c>
      <c r="C58" s="8">
        <v>93382</v>
      </c>
      <c r="D58" s="18" t="s">
        <v>128</v>
      </c>
      <c r="E58" s="5" t="s">
        <v>6</v>
      </c>
      <c r="F58" s="6">
        <v>26.3</v>
      </c>
      <c r="G58" s="7">
        <v>41.46</v>
      </c>
      <c r="H58" s="15">
        <f t="shared" si="3"/>
        <v>1090.3980000000001</v>
      </c>
      <c r="I58" s="117"/>
      <c r="J58" s="15">
        <f t="shared" si="9"/>
        <v>0</v>
      </c>
      <c r="K58" s="70"/>
    </row>
    <row r="59" spans="1:12" s="1" customFormat="1" x14ac:dyDescent="0.25">
      <c r="A59" s="12">
        <v>9</v>
      </c>
      <c r="B59" s="2"/>
      <c r="C59" s="3"/>
      <c r="D59" s="17" t="s">
        <v>55</v>
      </c>
      <c r="E59" s="3"/>
      <c r="F59" s="3"/>
      <c r="G59" s="4"/>
      <c r="H59" s="13">
        <f>SUBTOTAL(9,H60)</f>
        <v>5566.35</v>
      </c>
      <c r="I59" s="115"/>
      <c r="J59" s="13">
        <f>SUBTOTAL(9,J60)</f>
        <v>0</v>
      </c>
      <c r="K59" s="70"/>
    </row>
    <row r="60" spans="1:12" s="1" customFormat="1" ht="25.5" x14ac:dyDescent="0.25">
      <c r="A60" s="14" t="s">
        <v>99</v>
      </c>
      <c r="B60" s="5" t="s">
        <v>68</v>
      </c>
      <c r="C60" s="8" t="s">
        <v>124</v>
      </c>
      <c r="D60" s="22" t="s">
        <v>55</v>
      </c>
      <c r="E60" s="5" t="s">
        <v>1</v>
      </c>
      <c r="F60" s="6">
        <v>1</v>
      </c>
      <c r="G60" s="7">
        <v>5566.3507680000002</v>
      </c>
      <c r="H60" s="15">
        <f>ROUND(F60,2)*ROUND(G60,2)</f>
        <v>5566.35</v>
      </c>
      <c r="I60" s="117"/>
      <c r="J60" s="15">
        <f>ROUND(I60*F60,2)</f>
        <v>0</v>
      </c>
      <c r="K60" s="77"/>
      <c r="L60" s="21"/>
    </row>
    <row r="61" spans="1:12" x14ac:dyDescent="0.25">
      <c r="A61" s="97" t="s">
        <v>32</v>
      </c>
      <c r="B61" s="98"/>
      <c r="C61" s="98"/>
      <c r="D61" s="98"/>
      <c r="E61" s="98"/>
      <c r="F61" s="98"/>
      <c r="G61" s="99"/>
      <c r="H61" s="16">
        <f>SUBTOTAL(9,H13:H60)</f>
        <v>448340.65990000003</v>
      </c>
      <c r="I61" s="16"/>
      <c r="J61" s="16">
        <f>SUBTOTAL(9,J13:J60)</f>
        <v>0</v>
      </c>
      <c r="K61" s="72"/>
    </row>
    <row r="62" spans="1:12" s="113" customFormat="1" ht="63" customHeight="1" x14ac:dyDescent="0.25">
      <c r="A62" s="83" t="s">
        <v>115</v>
      </c>
      <c r="B62" s="84"/>
      <c r="C62" s="84"/>
      <c r="D62" s="84"/>
      <c r="E62" s="84"/>
      <c r="F62" s="84"/>
      <c r="G62" s="84"/>
      <c r="H62" s="84"/>
      <c r="I62" s="84"/>
      <c r="J62" s="84"/>
      <c r="K62" s="112"/>
    </row>
    <row r="63" spans="1:12" s="113" customFormat="1" x14ac:dyDescent="0.25">
      <c r="A63" s="85"/>
      <c r="B63" s="86"/>
      <c r="C63" s="86"/>
      <c r="D63" s="86"/>
      <c r="E63" s="86"/>
      <c r="F63" s="86"/>
      <c r="G63" s="86"/>
      <c r="H63" s="86"/>
      <c r="I63" s="86"/>
      <c r="J63" s="86"/>
      <c r="K63" s="112"/>
    </row>
    <row r="64" spans="1:12" x14ac:dyDescent="0.25">
      <c r="H64" s="76"/>
      <c r="I64" s="76"/>
      <c r="J64" s="76"/>
    </row>
    <row r="65" spans="5:10" x14ac:dyDescent="0.25">
      <c r="E65" s="64"/>
      <c r="H65" s="29"/>
      <c r="I65" s="29"/>
      <c r="J65" s="29"/>
    </row>
    <row r="66" spans="5:10" x14ac:dyDescent="0.25">
      <c r="E66" s="64"/>
    </row>
    <row r="67" spans="5:10" x14ac:dyDescent="0.25">
      <c r="E67" s="64"/>
    </row>
    <row r="68" spans="5:10" x14ac:dyDescent="0.25">
      <c r="E68" s="11"/>
    </row>
  </sheetData>
  <sheetProtection algorithmName="SHA-512" hashValue="RETUHhj8NmKYUGAxzHQSekjosizglGTAFt1KaK+eF0M6TX1WDg+QJHnOGSC4Br/MbymqYwtbW83/Hw4KF8F0oA==" saltValue="XFKFlgT3A13AOAcfLObbYg==" spinCount="100000" sheet="1" objects="1" scenarios="1"/>
  <mergeCells count="24">
    <mergeCell ref="A4:B4"/>
    <mergeCell ref="A9:B9"/>
    <mergeCell ref="A61:G61"/>
    <mergeCell ref="A11:A12"/>
    <mergeCell ref="B11:B12"/>
    <mergeCell ref="C11:C12"/>
    <mergeCell ref="D11:D12"/>
    <mergeCell ref="E11:H11"/>
    <mergeCell ref="I11:J11"/>
    <mergeCell ref="A62:J63"/>
    <mergeCell ref="A2:J2"/>
    <mergeCell ref="A1:J1"/>
    <mergeCell ref="A3:J3"/>
    <mergeCell ref="C4:J4"/>
    <mergeCell ref="C5:J5"/>
    <mergeCell ref="C6:J6"/>
    <mergeCell ref="C7:J7"/>
    <mergeCell ref="C8:J8"/>
    <mergeCell ref="C9:J9"/>
    <mergeCell ref="A6:B6"/>
    <mergeCell ref="A7:B7"/>
    <mergeCell ref="A5:B5"/>
    <mergeCell ref="A8:B8"/>
    <mergeCell ref="A10:B10"/>
  </mergeCells>
  <phoneticPr fontId="32" type="noConversion"/>
  <dataValidations disablePrompts="1" count="1">
    <dataValidation type="list" allowBlank="1" showInputMessage="1" showErrorMessage="1" sqref="K9 B64:B1048576 B4:B61">
      <formula1>$K$1:$K$6</formula1>
    </dataValidation>
  </dataValidations>
  <printOptions horizontalCentered="1"/>
  <pageMargins left="0.51181102362204722" right="0.51181102362204722" top="0.78740157480314965" bottom="0.78740157480314965" header="0.31496062992125984" footer="0.31496062992125984"/>
  <pageSetup paperSize="9" scale="51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2</vt:i4>
      </vt:variant>
    </vt:vector>
  </HeadingPairs>
  <TitlesOfParts>
    <vt:vector size="3" baseType="lpstr">
      <vt:lpstr>ORÇAMENTO</vt:lpstr>
      <vt:lpstr>ORÇAMENTO!Area_de_impressao</vt:lpstr>
      <vt:lpstr>ORÇAMENTO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Engenharia</dc:creator>
  <cp:lastModifiedBy>User</cp:lastModifiedBy>
  <cp:lastPrinted>2023-11-13T12:42:58Z</cp:lastPrinted>
  <dcterms:created xsi:type="dcterms:W3CDTF">2019-09-19T17:21:08Z</dcterms:created>
  <dcterms:modified xsi:type="dcterms:W3CDTF">2023-12-28T11:05:05Z</dcterms:modified>
</cp:coreProperties>
</file>