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UBS RIBEIRÃO DO MEIO_CENTRO\#UBS CENTRO\#LICITAÇÃO\"/>
    </mc:Choice>
  </mc:AlternateContent>
  <bookViews>
    <workbookView xWindow="-120" yWindow="-120" windowWidth="20730" windowHeight="11040"/>
  </bookViews>
  <sheets>
    <sheet name="Orçamento Sintético" sheetId="1" r:id="rId1"/>
  </sheets>
  <definedNames>
    <definedName name="_xlnm.Print_Area" localSheetId="0">'Orçamento Sintético'!$A$1:$L$352</definedName>
    <definedName name="_xlnm.Print_Titles" localSheetId="0">'Orçamento Sintético'!$1:$5</definedName>
  </definedNames>
  <calcPr calcId="152511"/>
</workbook>
</file>

<file path=xl/calcChain.xml><?xml version="1.0" encoding="utf-8"?>
<calcChain xmlns="http://schemas.openxmlformats.org/spreadsheetml/2006/main">
  <c r="G351" i="1" l="1"/>
  <c r="L346" i="1"/>
  <c r="L345" i="1"/>
  <c r="L343" i="1"/>
  <c r="L342" i="1" s="1"/>
  <c r="L340" i="1"/>
  <c r="L339" i="1"/>
  <c r="L337" i="1"/>
  <c r="L336" i="1"/>
  <c r="L333" i="1"/>
  <c r="L332" i="1"/>
  <c r="L331" i="1"/>
  <c r="L330" i="1"/>
  <c r="L329" i="1"/>
  <c r="L328" i="1"/>
  <c r="L327" i="1"/>
  <c r="L326" i="1"/>
  <c r="L324" i="1"/>
  <c r="L323" i="1"/>
  <c r="L322" i="1"/>
  <c r="L321" i="1"/>
  <c r="L320" i="1"/>
  <c r="L319" i="1"/>
  <c r="L316" i="1"/>
  <c r="L315" i="1"/>
  <c r="L314" i="1"/>
  <c r="L313" i="1"/>
  <c r="L312" i="1"/>
  <c r="L311" i="1"/>
  <c r="L309" i="1"/>
  <c r="L308" i="1"/>
  <c r="L307" i="1"/>
  <c r="L306" i="1"/>
  <c r="L305" i="1"/>
  <c r="L304" i="1"/>
  <c r="L303" i="1"/>
  <c r="L302" i="1"/>
  <c r="L301" i="1"/>
  <c r="L300" i="1"/>
  <c r="L298" i="1"/>
  <c r="L297" i="1"/>
  <c r="L295" i="1"/>
  <c r="L294" i="1"/>
  <c r="L293" i="1"/>
  <c r="L292" i="1"/>
  <c r="L291" i="1"/>
  <c r="L290" i="1"/>
  <c r="L289" i="1"/>
  <c r="L288" i="1"/>
  <c r="L285" i="1"/>
  <c r="L284" i="1" s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08" i="1"/>
  <c r="L207" i="1" s="1"/>
  <c r="L206" i="1"/>
  <c r="L205" i="1"/>
  <c r="L204" i="1"/>
  <c r="L203" i="1"/>
  <c r="L202" i="1"/>
  <c r="L201" i="1"/>
  <c r="L200" i="1"/>
  <c r="L199" i="1"/>
  <c r="L198" i="1"/>
  <c r="L197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2" i="1"/>
  <c r="L181" i="1"/>
  <c r="L180" i="1"/>
  <c r="L179" i="1"/>
  <c r="L178" i="1"/>
  <c r="L177" i="1"/>
  <c r="L176" i="1"/>
  <c r="L175" i="1"/>
  <c r="L174" i="1"/>
  <c r="L172" i="1"/>
  <c r="L171" i="1"/>
  <c r="L170" i="1"/>
  <c r="L169" i="1"/>
  <c r="L168" i="1"/>
  <c r="L167" i="1"/>
  <c r="L166" i="1"/>
  <c r="L164" i="1"/>
  <c r="L163" i="1"/>
  <c r="L162" i="1"/>
  <c r="L161" i="1"/>
  <c r="L160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4" i="1"/>
  <c r="L143" i="1"/>
  <c r="L142" i="1"/>
  <c r="L141" i="1"/>
  <c r="L140" i="1"/>
  <c r="L138" i="1"/>
  <c r="L137" i="1"/>
  <c r="L136" i="1"/>
  <c r="L135" i="1"/>
  <c r="L133" i="1"/>
  <c r="L132" i="1"/>
  <c r="L131" i="1"/>
  <c r="L130" i="1"/>
  <c r="L129" i="1"/>
  <c r="L128" i="1"/>
  <c r="L126" i="1"/>
  <c r="L125" i="1"/>
  <c r="L122" i="1"/>
  <c r="L121" i="1"/>
  <c r="L120" i="1"/>
  <c r="L118" i="1"/>
  <c r="L117" i="1"/>
  <c r="L115" i="1"/>
  <c r="L114" i="1"/>
  <c r="L111" i="1"/>
  <c r="L110" i="1"/>
  <c r="L109" i="1"/>
  <c r="L107" i="1"/>
  <c r="L106" i="1"/>
  <c r="L105" i="1"/>
  <c r="L102" i="1"/>
  <c r="L101" i="1" s="1"/>
  <c r="L100" i="1"/>
  <c r="L99" i="1" s="1"/>
  <c r="L97" i="1"/>
  <c r="L96" i="1" s="1"/>
  <c r="L95" i="1" s="1"/>
  <c r="L94" i="1"/>
  <c r="L93" i="1" s="1"/>
  <c r="L92" i="1"/>
  <c r="L91" i="1"/>
  <c r="L89" i="1"/>
  <c r="L88" i="1" s="1"/>
  <c r="L87" i="1"/>
  <c r="L86" i="1" s="1"/>
  <c r="L84" i="1"/>
  <c r="L83" i="1"/>
  <c r="L81" i="1"/>
  <c r="L80" i="1"/>
  <c r="L77" i="1"/>
  <c r="L76" i="1"/>
  <c r="L75" i="1"/>
  <c r="L73" i="1"/>
  <c r="L72" i="1"/>
  <c r="L71" i="1"/>
  <c r="L70" i="1"/>
  <c r="L69" i="1"/>
  <c r="L66" i="1"/>
  <c r="L65" i="1"/>
  <c r="L64" i="1"/>
  <c r="L63" i="1"/>
  <c r="L62" i="1"/>
  <c r="L60" i="1"/>
  <c r="L59" i="1"/>
  <c r="L58" i="1"/>
  <c r="L57" i="1"/>
  <c r="L54" i="1"/>
  <c r="L53" i="1" s="1"/>
  <c r="L52" i="1"/>
  <c r="L51" i="1"/>
  <c r="L49" i="1"/>
  <c r="L48" i="1" s="1"/>
  <c r="L46" i="1"/>
  <c r="L45" i="1"/>
  <c r="L44" i="1"/>
  <c r="L43" i="1"/>
  <c r="L42" i="1"/>
  <c r="L40" i="1"/>
  <c r="L39" i="1"/>
  <c r="L38" i="1"/>
  <c r="L37" i="1"/>
  <c r="L36" i="1"/>
  <c r="L35" i="1"/>
  <c r="L32" i="1"/>
  <c r="L31" i="1"/>
  <c r="L29" i="1"/>
  <c r="L28" i="1" s="1"/>
  <c r="L27" i="1"/>
  <c r="L26" i="1" s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8" i="1"/>
  <c r="L7" i="1" s="1"/>
  <c r="L6" i="1" s="1"/>
  <c r="L79" i="1" l="1"/>
  <c r="L116" i="1"/>
  <c r="L338" i="1"/>
  <c r="L108" i="1"/>
  <c r="L344" i="1"/>
  <c r="L41" i="1"/>
  <c r="L33" i="1" s="1"/>
  <c r="L56" i="1"/>
  <c r="L61" i="1"/>
  <c r="L90" i="1"/>
  <c r="L127" i="1"/>
  <c r="L134" i="1"/>
  <c r="L165" i="1"/>
  <c r="L183" i="1"/>
  <c r="L196" i="1"/>
  <c r="L310" i="1"/>
  <c r="L34" i="1"/>
  <c r="L50" i="1"/>
  <c r="L47" i="1" s="1"/>
  <c r="L68" i="1"/>
  <c r="L104" i="1"/>
  <c r="L237" i="1"/>
  <c r="L266" i="1"/>
  <c r="L299" i="1"/>
  <c r="L318" i="1"/>
  <c r="L74" i="1"/>
  <c r="L124" i="1"/>
  <c r="L139" i="1"/>
  <c r="L10" i="1"/>
  <c r="L9" i="1" s="1"/>
  <c r="L30" i="1"/>
  <c r="L25" i="1" s="1"/>
  <c r="L82" i="1"/>
  <c r="L78" i="1" s="1"/>
  <c r="L113" i="1"/>
  <c r="L119" i="1"/>
  <c r="L145" i="1"/>
  <c r="L159" i="1"/>
  <c r="L173" i="1"/>
  <c r="L210" i="1"/>
  <c r="L287" i="1"/>
  <c r="L296" i="1"/>
  <c r="L325" i="1"/>
  <c r="L317" i="1" s="1"/>
  <c r="L335" i="1"/>
  <c r="L55" i="1"/>
  <c r="L98" i="1"/>
  <c r="L334" i="1"/>
  <c r="L341" i="1"/>
  <c r="L158" i="1"/>
  <c r="L85" i="1"/>
  <c r="L112" i="1" l="1"/>
  <c r="L209" i="1"/>
  <c r="L103" i="1"/>
  <c r="L286" i="1"/>
  <c r="L123" i="1"/>
  <c r="L67" i="1"/>
  <c r="L347" i="1" s="1"/>
  <c r="I329" i="1" l="1"/>
  <c r="J329" i="1" s="1"/>
  <c r="I146" i="1" l="1"/>
  <c r="J146" i="1" s="1"/>
  <c r="I15" i="1"/>
  <c r="J15" i="1" s="1"/>
  <c r="I180" i="1"/>
  <c r="J180" i="1" s="1"/>
  <c r="I51" i="1"/>
  <c r="J51" i="1" s="1"/>
  <c r="I102" i="1"/>
  <c r="J102" i="1" s="1"/>
  <c r="J101" i="1" s="1"/>
  <c r="I35" i="1"/>
  <c r="J35" i="1" s="1"/>
  <c r="I126" i="1"/>
  <c r="J126" i="1" s="1"/>
  <c r="I164" i="1"/>
  <c r="J164" i="1" s="1"/>
  <c r="I193" i="1"/>
  <c r="J193" i="1" s="1"/>
  <c r="I240" i="1"/>
  <c r="J240" i="1" s="1"/>
  <c r="I311" i="1"/>
  <c r="J311" i="1" s="1"/>
  <c r="I211" i="1"/>
  <c r="J211" i="1" s="1"/>
  <c r="I273" i="1"/>
  <c r="J273" i="1" s="1"/>
  <c r="I19" i="1"/>
  <c r="J19" i="1" s="1"/>
  <c r="I64" i="1"/>
  <c r="J64" i="1" s="1"/>
  <c r="I107" i="1"/>
  <c r="J107" i="1" s="1"/>
  <c r="I160" i="1"/>
  <c r="J160" i="1" s="1"/>
  <c r="I190" i="1"/>
  <c r="J190" i="1" s="1"/>
  <c r="I223" i="1"/>
  <c r="J223" i="1" s="1"/>
  <c r="I292" i="1"/>
  <c r="J292" i="1" s="1"/>
  <c r="I70" i="1"/>
  <c r="J70" i="1" s="1"/>
  <c r="I11" i="1"/>
  <c r="J11" i="1" s="1"/>
  <c r="I46" i="1"/>
  <c r="J46" i="1" s="1"/>
  <c r="I89" i="1"/>
  <c r="J89" i="1" s="1"/>
  <c r="J88" i="1" s="1"/>
  <c r="I141" i="1"/>
  <c r="J141" i="1" s="1"/>
  <c r="I176" i="1"/>
  <c r="J176" i="1" s="1"/>
  <c r="I204" i="1"/>
  <c r="J204" i="1" s="1"/>
  <c r="I256" i="1"/>
  <c r="J256" i="1" s="1"/>
  <c r="I346" i="1"/>
  <c r="J346" i="1" s="1"/>
  <c r="I339" i="1"/>
  <c r="J339" i="1" s="1"/>
  <c r="I331" i="1"/>
  <c r="J331" i="1" s="1"/>
  <c r="I328" i="1"/>
  <c r="J328" i="1" s="1"/>
  <c r="I324" i="1"/>
  <c r="J324" i="1" s="1"/>
  <c r="I320" i="1"/>
  <c r="J320" i="1" s="1"/>
  <c r="I314" i="1"/>
  <c r="J314" i="1" s="1"/>
  <c r="I309" i="1"/>
  <c r="J309" i="1" s="1"/>
  <c r="I305" i="1"/>
  <c r="J305" i="1" s="1"/>
  <c r="I301" i="1"/>
  <c r="J301" i="1" s="1"/>
  <c r="I295" i="1"/>
  <c r="J295" i="1" s="1"/>
  <c r="I291" i="1"/>
  <c r="J291" i="1" s="1"/>
  <c r="I285" i="1"/>
  <c r="J285" i="1" s="1"/>
  <c r="J284" i="1" s="1"/>
  <c r="I280" i="1"/>
  <c r="J280" i="1" s="1"/>
  <c r="I276" i="1"/>
  <c r="J276" i="1" s="1"/>
  <c r="I272" i="1"/>
  <c r="J272" i="1" s="1"/>
  <c r="I268" i="1"/>
  <c r="J268" i="1" s="1"/>
  <c r="I263" i="1"/>
  <c r="J263" i="1" s="1"/>
  <c r="I259" i="1"/>
  <c r="J259" i="1" s="1"/>
  <c r="I255" i="1"/>
  <c r="J255" i="1" s="1"/>
  <c r="I251" i="1"/>
  <c r="J251" i="1" s="1"/>
  <c r="I247" i="1"/>
  <c r="J247" i="1" s="1"/>
  <c r="I243" i="1"/>
  <c r="J243" i="1" s="1"/>
  <c r="I239" i="1"/>
  <c r="J239" i="1" s="1"/>
  <c r="I234" i="1"/>
  <c r="J234" i="1" s="1"/>
  <c r="I230" i="1"/>
  <c r="J230" i="1" s="1"/>
  <c r="I226" i="1"/>
  <c r="J226" i="1" s="1"/>
  <c r="I222" i="1"/>
  <c r="J222" i="1" s="1"/>
  <c r="I218" i="1"/>
  <c r="J218" i="1" s="1"/>
  <c r="I214" i="1"/>
  <c r="J214" i="1" s="1"/>
  <c r="I208" i="1"/>
  <c r="J208" i="1" s="1"/>
  <c r="J207" i="1" s="1"/>
  <c r="I203" i="1"/>
  <c r="J203" i="1" s="1"/>
  <c r="I199" i="1"/>
  <c r="J199" i="1" s="1"/>
  <c r="I195" i="1"/>
  <c r="J195" i="1" s="1"/>
  <c r="I192" i="1"/>
  <c r="J192" i="1" s="1"/>
  <c r="I187" i="1"/>
  <c r="J187" i="1" s="1"/>
  <c r="I184" i="1"/>
  <c r="J184" i="1" s="1"/>
  <c r="I179" i="1"/>
  <c r="J179" i="1" s="1"/>
  <c r="I175" i="1"/>
  <c r="J175" i="1" s="1"/>
  <c r="I171" i="1"/>
  <c r="J171" i="1" s="1"/>
  <c r="I167" i="1"/>
  <c r="J167" i="1" s="1"/>
  <c r="I163" i="1"/>
  <c r="J163" i="1" s="1"/>
  <c r="I157" i="1"/>
  <c r="J157" i="1" s="1"/>
  <c r="I153" i="1"/>
  <c r="J153" i="1" s="1"/>
  <c r="I149" i="1"/>
  <c r="J149" i="1" s="1"/>
  <c r="I144" i="1"/>
  <c r="J144" i="1" s="1"/>
  <c r="I140" i="1"/>
  <c r="J140" i="1" s="1"/>
  <c r="I135" i="1"/>
  <c r="J135" i="1" s="1"/>
  <c r="I130" i="1"/>
  <c r="J130" i="1" s="1"/>
  <c r="I125" i="1"/>
  <c r="J125" i="1" s="1"/>
  <c r="I118" i="1"/>
  <c r="J118" i="1" s="1"/>
  <c r="I111" i="1"/>
  <c r="J111" i="1" s="1"/>
  <c r="I106" i="1"/>
  <c r="J106" i="1" s="1"/>
  <c r="I100" i="1"/>
  <c r="J100" i="1" s="1"/>
  <c r="J99" i="1" s="1"/>
  <c r="J98" i="1" s="1"/>
  <c r="I94" i="1"/>
  <c r="J94" i="1" s="1"/>
  <c r="J93" i="1" s="1"/>
  <c r="I87" i="1"/>
  <c r="J87" i="1" s="1"/>
  <c r="J86" i="1" s="1"/>
  <c r="I81" i="1"/>
  <c r="J81" i="1" s="1"/>
  <c r="I73" i="1"/>
  <c r="J73" i="1" s="1"/>
  <c r="I69" i="1"/>
  <c r="J69" i="1" s="1"/>
  <c r="I63" i="1"/>
  <c r="J63" i="1" s="1"/>
  <c r="I59" i="1"/>
  <c r="J59" i="1" s="1"/>
  <c r="I49" i="1"/>
  <c r="J49" i="1" s="1"/>
  <c r="J48" i="1" s="1"/>
  <c r="I45" i="1"/>
  <c r="J45" i="1" s="1"/>
  <c r="I38" i="1"/>
  <c r="J38" i="1" s="1"/>
  <c r="I29" i="1"/>
  <c r="J29" i="1" s="1"/>
  <c r="I22" i="1"/>
  <c r="J22" i="1" s="1"/>
  <c r="I18" i="1"/>
  <c r="J18" i="1" s="1"/>
  <c r="I14" i="1"/>
  <c r="J14" i="1" s="1"/>
  <c r="I345" i="1"/>
  <c r="J345" i="1" s="1"/>
  <c r="J344" i="1" s="1"/>
  <c r="I333" i="1"/>
  <c r="J333" i="1" s="1"/>
  <c r="I330" i="1"/>
  <c r="J330" i="1" s="1"/>
  <c r="I323" i="1"/>
  <c r="J323" i="1" s="1"/>
  <c r="I319" i="1"/>
  <c r="J319" i="1" s="1"/>
  <c r="I313" i="1"/>
  <c r="J313" i="1" s="1"/>
  <c r="I308" i="1"/>
  <c r="J308" i="1" s="1"/>
  <c r="I304" i="1"/>
  <c r="J304" i="1" s="1"/>
  <c r="I300" i="1"/>
  <c r="J300" i="1" s="1"/>
  <c r="I294" i="1"/>
  <c r="J294" i="1" s="1"/>
  <c r="I290" i="1"/>
  <c r="J290" i="1" s="1"/>
  <c r="I283" i="1"/>
  <c r="J283" i="1" s="1"/>
  <c r="I279" i="1"/>
  <c r="J279" i="1" s="1"/>
  <c r="I275" i="1"/>
  <c r="J275" i="1" s="1"/>
  <c r="I271" i="1"/>
  <c r="J271" i="1" s="1"/>
  <c r="I267" i="1"/>
  <c r="J267" i="1" s="1"/>
  <c r="I262" i="1"/>
  <c r="J262" i="1" s="1"/>
  <c r="I258" i="1"/>
  <c r="J258" i="1" s="1"/>
  <c r="I254" i="1"/>
  <c r="J254" i="1" s="1"/>
  <c r="I250" i="1"/>
  <c r="J250" i="1" s="1"/>
  <c r="I246" i="1"/>
  <c r="J246" i="1" s="1"/>
  <c r="I242" i="1"/>
  <c r="J242" i="1" s="1"/>
  <c r="I238" i="1"/>
  <c r="J238" i="1" s="1"/>
  <c r="I233" i="1"/>
  <c r="J233" i="1" s="1"/>
  <c r="I229" i="1"/>
  <c r="J229" i="1" s="1"/>
  <c r="I225" i="1"/>
  <c r="J225" i="1" s="1"/>
  <c r="I221" i="1"/>
  <c r="J221" i="1" s="1"/>
  <c r="I217" i="1"/>
  <c r="J217" i="1" s="1"/>
  <c r="I213" i="1"/>
  <c r="J213" i="1" s="1"/>
  <c r="I206" i="1"/>
  <c r="J206" i="1" s="1"/>
  <c r="I202" i="1"/>
  <c r="J202" i="1" s="1"/>
  <c r="I198" i="1"/>
  <c r="J198" i="1" s="1"/>
  <c r="I194" i="1"/>
  <c r="J194" i="1" s="1"/>
  <c r="I189" i="1"/>
  <c r="J189" i="1" s="1"/>
  <c r="I186" i="1"/>
  <c r="J186" i="1" s="1"/>
  <c r="I182" i="1"/>
  <c r="J182" i="1" s="1"/>
  <c r="I178" i="1"/>
  <c r="J178" i="1" s="1"/>
  <c r="I174" i="1"/>
  <c r="J174" i="1" s="1"/>
  <c r="I170" i="1"/>
  <c r="J170" i="1" s="1"/>
  <c r="I166" i="1"/>
  <c r="J166" i="1" s="1"/>
  <c r="I162" i="1"/>
  <c r="J162" i="1" s="1"/>
  <c r="I156" i="1"/>
  <c r="J156" i="1" s="1"/>
  <c r="I152" i="1"/>
  <c r="J152" i="1" s="1"/>
  <c r="I148" i="1"/>
  <c r="J148" i="1" s="1"/>
  <c r="I143" i="1"/>
  <c r="J143" i="1" s="1"/>
  <c r="I138" i="1"/>
  <c r="J138" i="1" s="1"/>
  <c r="I133" i="1"/>
  <c r="J133" i="1" s="1"/>
  <c r="I129" i="1"/>
  <c r="J129" i="1" s="1"/>
  <c r="I122" i="1"/>
  <c r="J122" i="1" s="1"/>
  <c r="I117" i="1"/>
  <c r="J117" i="1" s="1"/>
  <c r="I110" i="1"/>
  <c r="J110" i="1" s="1"/>
  <c r="I105" i="1"/>
  <c r="J105" i="1" s="1"/>
  <c r="I92" i="1"/>
  <c r="J92" i="1" s="1"/>
  <c r="I84" i="1"/>
  <c r="J84" i="1" s="1"/>
  <c r="I80" i="1"/>
  <c r="J80" i="1" s="1"/>
  <c r="I77" i="1"/>
  <c r="J77" i="1" s="1"/>
  <c r="I72" i="1"/>
  <c r="J72" i="1" s="1"/>
  <c r="I66" i="1"/>
  <c r="J66" i="1" s="1"/>
  <c r="I62" i="1"/>
  <c r="J62" i="1" s="1"/>
  <c r="I58" i="1"/>
  <c r="J58" i="1" s="1"/>
  <c r="I54" i="1"/>
  <c r="J54" i="1" s="1"/>
  <c r="J53" i="1" s="1"/>
  <c r="I42" i="1"/>
  <c r="J42" i="1" s="1"/>
  <c r="I37" i="1"/>
  <c r="J37" i="1" s="1"/>
  <c r="I27" i="1"/>
  <c r="J27" i="1" s="1"/>
  <c r="I21" i="1"/>
  <c r="J21" i="1" s="1"/>
  <c r="I17" i="1"/>
  <c r="J17" i="1" s="1"/>
  <c r="I343" i="1"/>
  <c r="J343" i="1" s="1"/>
  <c r="J342" i="1" s="1"/>
  <c r="I337" i="1"/>
  <c r="J337" i="1" s="1"/>
  <c r="I332" i="1"/>
  <c r="J332" i="1" s="1"/>
  <c r="I327" i="1"/>
  <c r="J327" i="1" s="1"/>
  <c r="I322" i="1"/>
  <c r="J322" i="1" s="1"/>
  <c r="I316" i="1"/>
  <c r="J316" i="1" s="1"/>
  <c r="I312" i="1"/>
  <c r="J312" i="1" s="1"/>
  <c r="I307" i="1"/>
  <c r="J307" i="1" s="1"/>
  <c r="I303" i="1"/>
  <c r="J303" i="1" s="1"/>
  <c r="I298" i="1"/>
  <c r="J298" i="1" s="1"/>
  <c r="I293" i="1"/>
  <c r="J293" i="1" s="1"/>
  <c r="I289" i="1"/>
  <c r="J289" i="1" s="1"/>
  <c r="I282" i="1"/>
  <c r="J282" i="1" s="1"/>
  <c r="I278" i="1"/>
  <c r="J278" i="1" s="1"/>
  <c r="I274" i="1"/>
  <c r="J274" i="1" s="1"/>
  <c r="I270" i="1"/>
  <c r="J270" i="1" s="1"/>
  <c r="I265" i="1"/>
  <c r="J265" i="1" s="1"/>
  <c r="I261" i="1"/>
  <c r="J261" i="1" s="1"/>
  <c r="I257" i="1"/>
  <c r="J257" i="1" s="1"/>
  <c r="I253" i="1"/>
  <c r="J253" i="1" s="1"/>
  <c r="I249" i="1"/>
  <c r="J249" i="1" s="1"/>
  <c r="I245" i="1"/>
  <c r="J245" i="1" s="1"/>
  <c r="I241" i="1"/>
  <c r="J241" i="1" s="1"/>
  <c r="I236" i="1"/>
  <c r="J236" i="1" s="1"/>
  <c r="I232" i="1"/>
  <c r="J232" i="1" s="1"/>
  <c r="I228" i="1"/>
  <c r="J228" i="1" s="1"/>
  <c r="I224" i="1"/>
  <c r="J224" i="1" s="1"/>
  <c r="I220" i="1"/>
  <c r="J220" i="1" s="1"/>
  <c r="I216" i="1"/>
  <c r="J216" i="1" s="1"/>
  <c r="I212" i="1"/>
  <c r="J212" i="1" s="1"/>
  <c r="I205" i="1"/>
  <c r="J205" i="1" s="1"/>
  <c r="I201" i="1"/>
  <c r="J201" i="1" s="1"/>
  <c r="I197" i="1"/>
  <c r="J197" i="1" s="1"/>
  <c r="I191" i="1"/>
  <c r="J191" i="1" s="1"/>
  <c r="I188" i="1"/>
  <c r="J188" i="1" s="1"/>
  <c r="I181" i="1"/>
  <c r="J181" i="1" s="1"/>
  <c r="I177" i="1"/>
  <c r="J177" i="1" s="1"/>
  <c r="I169" i="1"/>
  <c r="J169" i="1" s="1"/>
  <c r="I161" i="1"/>
  <c r="J161" i="1" s="1"/>
  <c r="I155" i="1"/>
  <c r="J155" i="1" s="1"/>
  <c r="I151" i="1"/>
  <c r="J151" i="1" s="1"/>
  <c r="I147" i="1"/>
  <c r="J147" i="1" s="1"/>
  <c r="I142" i="1"/>
  <c r="J142" i="1" s="1"/>
  <c r="I137" i="1"/>
  <c r="J137" i="1" s="1"/>
  <c r="I132" i="1"/>
  <c r="J132" i="1" s="1"/>
  <c r="I128" i="1"/>
  <c r="J128" i="1" s="1"/>
  <c r="I121" i="1"/>
  <c r="J121" i="1" s="1"/>
  <c r="I115" i="1"/>
  <c r="J115" i="1" s="1"/>
  <c r="I109" i="1"/>
  <c r="J109" i="1" s="1"/>
  <c r="I91" i="1"/>
  <c r="J91" i="1" s="1"/>
  <c r="I83" i="1"/>
  <c r="J83" i="1" s="1"/>
  <c r="I76" i="1"/>
  <c r="J76" i="1" s="1"/>
  <c r="I71" i="1"/>
  <c r="J71" i="1" s="1"/>
  <c r="I65" i="1"/>
  <c r="J65" i="1" s="1"/>
  <c r="I57" i="1"/>
  <c r="J57" i="1" s="1"/>
  <c r="I52" i="1"/>
  <c r="J52" i="1" s="1"/>
  <c r="I44" i="1"/>
  <c r="J44" i="1" s="1"/>
  <c r="I40" i="1"/>
  <c r="J40" i="1" s="1"/>
  <c r="I36" i="1"/>
  <c r="J36" i="1" s="1"/>
  <c r="I32" i="1"/>
  <c r="J32" i="1" s="1"/>
  <c r="I24" i="1"/>
  <c r="J24" i="1" s="1"/>
  <c r="I20" i="1"/>
  <c r="J20" i="1" s="1"/>
  <c r="I16" i="1"/>
  <c r="J16" i="1" s="1"/>
  <c r="I12" i="1"/>
  <c r="J12" i="1" s="1"/>
  <c r="I23" i="1"/>
  <c r="J23" i="1" s="1"/>
  <c r="I39" i="1"/>
  <c r="J39" i="1" s="1"/>
  <c r="I75" i="1"/>
  <c r="J75" i="1" s="1"/>
  <c r="I97" i="1"/>
  <c r="J97" i="1" s="1"/>
  <c r="J96" i="1" s="1"/>
  <c r="J95" i="1" s="1"/>
  <c r="I114" i="1"/>
  <c r="J114" i="1" s="1"/>
  <c r="I131" i="1"/>
  <c r="J131" i="1" s="1"/>
  <c r="I150" i="1"/>
  <c r="J150" i="1" s="1"/>
  <c r="I168" i="1"/>
  <c r="J168" i="1" s="1"/>
  <c r="I185" i="1"/>
  <c r="J185" i="1" s="1"/>
  <c r="I215" i="1"/>
  <c r="J215" i="1" s="1"/>
  <c r="I231" i="1"/>
  <c r="J231" i="1" s="1"/>
  <c r="I248" i="1"/>
  <c r="J248" i="1" s="1"/>
  <c r="I264" i="1"/>
  <c r="J264" i="1" s="1"/>
  <c r="I281" i="1"/>
  <c r="J281" i="1" s="1"/>
  <c r="I302" i="1"/>
  <c r="J302" i="1" s="1"/>
  <c r="I321" i="1"/>
  <c r="J321" i="1" s="1"/>
  <c r="I336" i="1"/>
  <c r="J336" i="1" s="1"/>
  <c r="I227" i="1"/>
  <c r="J227" i="1" s="1"/>
  <c r="I244" i="1"/>
  <c r="J244" i="1" s="1"/>
  <c r="I260" i="1"/>
  <c r="J260" i="1" s="1"/>
  <c r="I277" i="1"/>
  <c r="J277" i="1" s="1"/>
  <c r="I297" i="1"/>
  <c r="J297" i="1" s="1"/>
  <c r="I315" i="1"/>
  <c r="J315" i="1" s="1"/>
  <c r="I8" i="1"/>
  <c r="J8" i="1" s="1"/>
  <c r="I13" i="1"/>
  <c r="J13" i="1" s="1"/>
  <c r="I31" i="1"/>
  <c r="J31" i="1" s="1"/>
  <c r="I43" i="1"/>
  <c r="J43" i="1" s="1"/>
  <c r="I60" i="1"/>
  <c r="J60" i="1" s="1"/>
  <c r="I120" i="1"/>
  <c r="J120" i="1" s="1"/>
  <c r="I136" i="1"/>
  <c r="J136" i="1" s="1"/>
  <c r="I154" i="1"/>
  <c r="J154" i="1" s="1"/>
  <c r="I172" i="1"/>
  <c r="J172" i="1" s="1"/>
  <c r="I200" i="1"/>
  <c r="J200" i="1" s="1"/>
  <c r="I219" i="1"/>
  <c r="J219" i="1" s="1"/>
  <c r="I235" i="1"/>
  <c r="J235" i="1" s="1"/>
  <c r="I252" i="1"/>
  <c r="J252" i="1" s="1"/>
  <c r="I269" i="1"/>
  <c r="J269" i="1" s="1"/>
  <c r="I288" i="1"/>
  <c r="J288" i="1" s="1"/>
  <c r="I306" i="1"/>
  <c r="J306" i="1" s="1"/>
  <c r="I326" i="1"/>
  <c r="J326" i="1" s="1"/>
  <c r="I340" i="1"/>
  <c r="J340" i="1" s="1"/>
  <c r="J196" i="1"/>
  <c r="J50" i="1" l="1"/>
  <c r="J47" i="1" s="1"/>
  <c r="J113" i="1"/>
  <c r="J82" i="1"/>
  <c r="J74" i="1"/>
  <c r="J10" i="1"/>
  <c r="J9" i="1" s="1"/>
  <c r="J34" i="1"/>
  <c r="J159" i="1"/>
  <c r="J310" i="1"/>
  <c r="J318" i="1"/>
  <c r="J104" i="1"/>
  <c r="J139" i="1"/>
  <c r="J134" i="1"/>
  <c r="J124" i="1"/>
  <c r="J127" i="1"/>
  <c r="J145" i="1"/>
  <c r="J210" i="1"/>
  <c r="J325" i="1"/>
  <c r="J116" i="1"/>
  <c r="J56" i="1"/>
  <c r="J317" i="1"/>
  <c r="J28" i="1"/>
  <c r="J183" i="1"/>
  <c r="J90" i="1"/>
  <c r="J85" i="1" s="1"/>
  <c r="J26" i="1"/>
  <c r="J165" i="1"/>
  <c r="J287" i="1"/>
  <c r="J30" i="1"/>
  <c r="J296" i="1"/>
  <c r="J335" i="1"/>
  <c r="J108" i="1"/>
  <c r="J341" i="1"/>
  <c r="J61" i="1"/>
  <c r="J79" i="1"/>
  <c r="J237" i="1"/>
  <c r="J68" i="1"/>
  <c r="J7" i="1"/>
  <c r="J6" i="1" s="1"/>
  <c r="J299" i="1"/>
  <c r="J266" i="1"/>
  <c r="J119" i="1"/>
  <c r="J41" i="1"/>
  <c r="J173" i="1"/>
  <c r="J338" i="1"/>
  <c r="J67" i="1" l="1"/>
  <c r="J112" i="1"/>
  <c r="J78" i="1"/>
  <c r="J123" i="1"/>
  <c r="J209" i="1"/>
  <c r="J103" i="1"/>
  <c r="J33" i="1"/>
  <c r="J158" i="1"/>
  <c r="J25" i="1"/>
  <c r="J334" i="1"/>
  <c r="J55" i="1"/>
  <c r="J286" i="1"/>
  <c r="J347" i="1" l="1"/>
</calcChain>
</file>

<file path=xl/sharedStrings.xml><?xml version="1.0" encoding="utf-8"?>
<sst xmlns="http://schemas.openxmlformats.org/spreadsheetml/2006/main" count="1509" uniqueCount="939">
  <si>
    <t>CONSTRUÇÃO DE UNIDADE DE ATENÇÃO PRIMÁRIA À SAÚDE PÚBLICA DO ESTADO DO ESPÍRITO SANTO - APS  ( 1 EQUIPE)</t>
  </si>
  <si>
    <t xml:space="preserve"> 1 </t>
  </si>
  <si>
    <t>SERVIÇOS PRELIMINARES</t>
  </si>
  <si>
    <t xml:space="preserve"> 1.1 </t>
  </si>
  <si>
    <t>LOCAÇÃO</t>
  </si>
  <si>
    <t xml:space="preserve"> 1.1.1 </t>
  </si>
  <si>
    <t xml:space="preserve"> 010501 </t>
  </si>
  <si>
    <t>IOPES</t>
  </si>
  <si>
    <t>Locação de obra com gabarito de madeira</t>
  </si>
  <si>
    <t>m²</t>
  </si>
  <si>
    <t xml:space="preserve"> 2 </t>
  </si>
  <si>
    <t>INSTALAÇÃO DO CANTEIRO DE OBRAS</t>
  </si>
  <si>
    <t xml:space="preserve"> 2.1 </t>
  </si>
  <si>
    <t>TAPUMES, BARRACÕES E COBERTURAS</t>
  </si>
  <si>
    <t xml:space="preserve"> 2.1.1 </t>
  </si>
  <si>
    <t xml:space="preserve"> 020305 </t>
  </si>
  <si>
    <t>Placa de obra nas dimensões de 2.0 x 4.0 m, padrão DER</t>
  </si>
  <si>
    <t xml:space="preserve"> 2.1.2 </t>
  </si>
  <si>
    <t xml:space="preserve"> 020346 </t>
  </si>
  <si>
    <t>Locação de andaime metálico para fachada - tipo torre (aluguel mensal)</t>
  </si>
  <si>
    <t>m</t>
  </si>
  <si>
    <t xml:space="preserve"> 2.1.3 </t>
  </si>
  <si>
    <t xml:space="preserve"> 020350 </t>
  </si>
  <si>
    <t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</si>
  <si>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 2.1.4 </t>
  </si>
  <si>
    <t xml:space="preserve"> 020801 </t>
  </si>
  <si>
    <t>Barracão para escritório com sanitário área 14.50m2, de chapa de compens. 12mm e pontalete 8x8cm, piso cimentado e cobertura de telha de fibroc. 6mm, incl. ponto de luz e cx. de inspeção, conf. projeto (2 utilizações)</t>
  </si>
  <si>
    <t xml:space="preserve"> 2.1.5 </t>
  </si>
  <si>
    <t xml:space="preserve"> 020802 </t>
  </si>
  <si>
    <t>Barracão para almoxarifado área de 10.90m2, de chapa de compensado 12mm e pontaletes 8x8cm, piso cimentado e cobertura de telha de fibrocimento de 6mm, inclusive ponto de luz, conf. projeto (2 utilizações)</t>
  </si>
  <si>
    <t xml:space="preserve"> 2.1.6 </t>
  </si>
  <si>
    <t xml:space="preserve"> 020803 </t>
  </si>
  <si>
    <t>Barracão para depósito de cimento área de 10.90m2, de chapa de compensado 12mm e pontaletes 8x8cm, piso cimentado e cobertura de telhas de fibrocimento de 6mm, inclusive ponto de luz, conf. projeto (2 utilizações)</t>
  </si>
  <si>
    <t xml:space="preserve"> 2.1.7 </t>
  </si>
  <si>
    <t xml:space="preserve"> 020804 </t>
  </si>
  <si>
    <t>Refeitório com paredes de chapa de compens. 12mm e pontaletes 8x8cm, piso ciment. e cobert. de telhas fibroc. 6mm, incl. ponto de luz e cx. de inspeção (cons. 1.21m2/func./turno), conf. projeto (2 utilização)</t>
  </si>
  <si>
    <t xml:space="preserve"> 2.1.8 </t>
  </si>
  <si>
    <t xml:space="preserve"> 020805 </t>
  </si>
  <si>
    <t>Unidade de sanitário e vestiário para até 20 func. área 18.15m2, paredes de chapa compens. 12mm e pontalete 8x8cm, piso cimentado, cobert. telha fibroc. 6mm, incl. inst. de luz e cx. de inspeção, conf. projeto (2 utilizações)</t>
  </si>
  <si>
    <t>und</t>
  </si>
  <si>
    <t xml:space="preserve"> 2.1.9 </t>
  </si>
  <si>
    <t xml:space="preserve"> 020808 </t>
  </si>
  <si>
    <t>Galpão para serraria e carpintaria área 12.00m2, em peças de madeira 8x8cm e contraventamento de 5x7cm, cobertura de telhas de fibroc. de 6mm, inclusive ponto e cabo de alimentação da máquina, conf. projeto (2 utilizações)</t>
  </si>
  <si>
    <t xml:space="preserve"> 2.1.10 </t>
  </si>
  <si>
    <t xml:space="preserve"> 020809 </t>
  </si>
  <si>
    <t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</si>
  <si>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 2.1.11 </t>
  </si>
  <si>
    <t xml:space="preserve"> 020811 </t>
  </si>
  <si>
    <t>Reservatório de poliestileno de 1000 L, inclusive suporte em madeira de 7x12cm e 5x7cm, elevado de 4m, conforme projeto (2 utilizações)</t>
  </si>
  <si>
    <t xml:space="preserve"> 2.1.12 </t>
  </si>
  <si>
    <t xml:space="preserve"> 020812 </t>
  </si>
  <si>
    <t>Rede de água, com padrão de entrada d'água diâm. 3/4", conf. espec. CESAN, incl. tubos e conexões para alimentação, distribuição, extravasor e limpeza, cons. o padrão a 25m, conf. projeto (2 utilizações)</t>
  </si>
  <si>
    <t xml:space="preserve"> 2.1.13 </t>
  </si>
  <si>
    <t xml:space="preserve"> 020713 </t>
  </si>
  <si>
    <t>Rede de luz, incl. padrão entrada de energia trifás., cabo de ligação até barracões, quadro de distrib., disj. e chave de força (quando necessário), cons. 20m entre padrão entrada e QDG, conf. projeto (1 utilização)</t>
  </si>
  <si>
    <t xml:space="preserve"> 2.1.14 </t>
  </si>
  <si>
    <t xml:space="preserve"> 020714 </t>
  </si>
  <si>
    <t>Rede de esgoto, contendo fossa e filtro, inclusive tubos e conexões de ligação entre caixas, considerando distância de 25m, conforme projeto (1 utilização)</t>
  </si>
  <si>
    <t xml:space="preserve"> 3 </t>
  </si>
  <si>
    <t>MOVIMENTO DE TERRA</t>
  </si>
  <si>
    <t xml:space="preserve"> 3.1 </t>
  </si>
  <si>
    <t>ESCAVAÇÕES</t>
  </si>
  <si>
    <t xml:space="preserve"> 3.1.1 </t>
  </si>
  <si>
    <t xml:space="preserve"> 030101 </t>
  </si>
  <si>
    <t>Escavação manual em material de 1a. categoria, até 1.50 m de profundidade</t>
  </si>
  <si>
    <t>m³</t>
  </si>
  <si>
    <t xml:space="preserve"> 3.2 </t>
  </si>
  <si>
    <t>REATERRO E COMPACTAÇÃO</t>
  </si>
  <si>
    <t xml:space="preserve"> 3.2.1 </t>
  </si>
  <si>
    <t xml:space="preserve"> 030201 </t>
  </si>
  <si>
    <t>Reaterro apiloado de cavas de fundação, em camadas de 20 cm</t>
  </si>
  <si>
    <t xml:space="preserve"> 3.3 </t>
  </si>
  <si>
    <t>TRANSPORTES</t>
  </si>
  <si>
    <t xml:space="preserve"> 3.3.1 </t>
  </si>
  <si>
    <t xml:space="preserve"> 030304 </t>
  </si>
  <si>
    <t>Índice de preço para remoção de entulho decorrente da execução de obras (Classe A CONAMA - NBR 10.004 - Classe II-B), incluindo aluguel da caçamba, carga, transporte e descarga em área licenciada</t>
  </si>
  <si>
    <t xml:space="preserve"> 3.3.2 </t>
  </si>
  <si>
    <t xml:space="preserve"> SESA200 </t>
  </si>
  <si>
    <t>Próprio</t>
  </si>
  <si>
    <t>Bota-fora de material escavado das cavas de fundação, inclusive matéria orgânica (DMT 10Km) considerando empolamento de 30%</t>
  </si>
  <si>
    <t xml:space="preserve"> 4 </t>
  </si>
  <si>
    <t>ESTRUTURAS</t>
  </si>
  <si>
    <t xml:space="preserve"> 4.1 </t>
  </si>
  <si>
    <t>INFRA-ESTRUTURA (CONSIDERANDO SAPATAS E PILARETES)</t>
  </si>
  <si>
    <t xml:space="preserve"> 4.1.1 </t>
  </si>
  <si>
    <t xml:space="preserve"> 040253 </t>
  </si>
  <si>
    <t>Fornecimento e aplicação de concreto USINADO Fck=30 MPa - considerando lançamento MANUAL para INFRA-ESTRUTURA (5% de perdas já incluído no custo)</t>
  </si>
  <si>
    <t xml:space="preserve"> 4.1.2 </t>
  </si>
  <si>
    <t xml:space="preserve"> 040206 </t>
  </si>
  <si>
    <t>Fôrma de tábua de madeira de 2.5 x 30.0 cm para fundações, levando-se em conta a utilização 5 vezes (incluido o material, corte, montagem, escoramento e desforma)</t>
  </si>
  <si>
    <t xml:space="preserve"> 4.1.3 </t>
  </si>
  <si>
    <t xml:space="preserve"> 040246 </t>
  </si>
  <si>
    <t>Fornecimento, dobragem e colocação em fôrma, de armadura CA-60 B fina, diâmetro de 4.0 a 7.0mm</t>
  </si>
  <si>
    <t>kg</t>
  </si>
  <si>
    <t xml:space="preserve"> 4.1.4 </t>
  </si>
  <si>
    <t xml:space="preserve"> 040243 </t>
  </si>
  <si>
    <t>Fornecimento, dobragem e colocação em fôrma, de armadura CA-50 A média, diâmetro de 6.3 a 10.0 mm</t>
  </si>
  <si>
    <t xml:space="preserve"> 4.1.5 </t>
  </si>
  <si>
    <t xml:space="preserve"> 040245 </t>
  </si>
  <si>
    <t>Fornecimento, dobragem e colocação em fôrma, de armadura CA-50 A grossa diâmetro de 12.5 a 25.0 mm (1/2 a 1")</t>
  </si>
  <si>
    <t xml:space="preserve"> 4.1.6 </t>
  </si>
  <si>
    <t xml:space="preserve"> 040231 </t>
  </si>
  <si>
    <t>Fornecimento, preparo e aplicação de concreto magro com consumo mínimo de cimento de 250 kg/m3 (brita 1 e 2) - (5% de perdas já incluído no custo)</t>
  </si>
  <si>
    <t xml:space="preserve"> 4.2 </t>
  </si>
  <si>
    <t>SUPER-ESTRUTURA (CONSIDERANDO LAJES DESDE A DE PISO)</t>
  </si>
  <si>
    <t xml:space="preserve"> 4.2.1 </t>
  </si>
  <si>
    <t xml:space="preserve"> 040331 </t>
  </si>
  <si>
    <t>Fornecimento e aplicação de concreto USINADO Fck=30 MPa - considerando BOMBEAMENTO (5% de perdas já incluído no custo) (6% de taxa p/ concr. bombeavel)</t>
  </si>
  <si>
    <t xml:space="preserve"> 4.2.2 </t>
  </si>
  <si>
    <t xml:space="preserve"> 040337 </t>
  </si>
  <si>
    <t>Fôrma em chapa de madeira compensada plastificada 12mm para estrutura em geral, 5 reaproveitamentos, reforçada com sarrafos de madeira 2.5x10cm (incl material, corte, montagem, escoras em eucalipto e desforma)</t>
  </si>
  <si>
    <t xml:space="preserve"> 4.2.3 </t>
  </si>
  <si>
    <t xml:space="preserve"> 040333 </t>
  </si>
  <si>
    <t xml:space="preserve"> 4.2.4 </t>
  </si>
  <si>
    <t xml:space="preserve"> 040328 </t>
  </si>
  <si>
    <t xml:space="preserve"> 4.2.5 </t>
  </si>
  <si>
    <t xml:space="preserve"> 040332 </t>
  </si>
  <si>
    <t>Fornecimento, dobragem e colocação em fôrma, de armadura CA-50 A grossa, diâmetro de 12.5 a 25.0mm</t>
  </si>
  <si>
    <t xml:space="preserve"> 5 </t>
  </si>
  <si>
    <t>PAREDES E PAINÉIS</t>
  </si>
  <si>
    <t xml:space="preserve"> 5.1 </t>
  </si>
  <si>
    <t>ALVENARIA DE VEDAÇÃO</t>
  </si>
  <si>
    <t xml:space="preserve"> 5.1.1 </t>
  </si>
  <si>
    <t xml:space="preserve"> 050606 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</si>
  <si>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</si>
  <si>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 xml:space="preserve"> 5.2 </t>
  </si>
  <si>
    <t>PLACAS E PAINÉIS DIVISÓRIOS</t>
  </si>
  <si>
    <t xml:space="preserve"> 5.2.1 </t>
  </si>
  <si>
    <t xml:space="preserve"> 050205 </t>
  </si>
  <si>
    <t>Divisória de granito com 3 cm de espessura, assentada com argamassa de cimento e areia no traço 1:3, na cor cinza</t>
  </si>
  <si>
    <t xml:space="preserve"> 5.2.2 </t>
  </si>
  <si>
    <t xml:space="preserve"> SESA1652 </t>
  </si>
  <si>
    <t>DIVISORIA EM PVC, INSTALADA</t>
  </si>
  <si>
    <t xml:space="preserve"> 5.3 </t>
  </si>
  <si>
    <t>VERGA/CONTRAVERGA</t>
  </si>
  <si>
    <t xml:space="preserve"> 5.3.1 </t>
  </si>
  <si>
    <t xml:space="preserve"> 050301 </t>
  </si>
  <si>
    <t>Verga/contraverga reta de concreto armado 10 x 5 cm, Fck = 15 MPa, inclusive forma, armação e desforma</t>
  </si>
  <si>
    <t xml:space="preserve"> 6 </t>
  </si>
  <si>
    <t>ESQUADRIAS DE MADEIRA</t>
  </si>
  <si>
    <t xml:space="preserve"> 6.1 </t>
  </si>
  <si>
    <t>MARCOS E ALIZARES</t>
  </si>
  <si>
    <t xml:space="preserve"> 6.1.1 </t>
  </si>
  <si>
    <t xml:space="preserve"> 060101 </t>
  </si>
  <si>
    <t>Marco de madeira de lei de 1ª (Peroba, Ipê, Angelim Pedra ou equivalente) com 15x3 cm de batente, nas dimensões de 0.60 x 2.10 m</t>
  </si>
  <si>
    <t xml:space="preserve"> 6.1.2 </t>
  </si>
  <si>
    <t xml:space="preserve"> 060103 </t>
  </si>
  <si>
    <t>Marco de madeira de lei de 1ª (Peroba, Ipê, Angelim Pedra ou equivalente) com 15x3 cm de batente, nas dimensões de 0.80 x 2.10 m</t>
  </si>
  <si>
    <t xml:space="preserve"> 6.1.3 </t>
  </si>
  <si>
    <t xml:space="preserve"> 060108 </t>
  </si>
  <si>
    <t>Marco de madeira de lei de 1ª (Peroba, Ipê, Angelim Pedra ou equivalente) com 15 x 3 cm de batente, nas dimensões de 0.90 x 2.10 m</t>
  </si>
  <si>
    <t xml:space="preserve"> 6.1.4 </t>
  </si>
  <si>
    <t xml:space="preserve"> 060110 </t>
  </si>
  <si>
    <t>Marco de madeira de lei de 1ª (Peroba, Ipê, Angelim Pedra ou equivalente)com 15 x 3 cm de batente</t>
  </si>
  <si>
    <t xml:space="preserve"> 6.2 </t>
  </si>
  <si>
    <t>PORTAS</t>
  </si>
  <si>
    <t xml:space="preserve"> 6.2.1 </t>
  </si>
  <si>
    <t xml:space="preserve"> SESA1767 </t>
  </si>
  <si>
    <t>Porta madeira de lei tipo angelim pedra ou equiv.,esp. 30 a 35 mm, sarrafeada com enchimento, com visor, inclusive alizares, dobradiças e fechadura tipo ext. em latão cromado LaFonte ou equiv., excl. marco, dimensões: 0.60 x 2.10 m</t>
  </si>
  <si>
    <t xml:space="preserve"> 6.2.2 </t>
  </si>
  <si>
    <t xml:space="preserve"> 061303 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</si>
  <si>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</si>
  <si>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 6.2.3 </t>
  </si>
  <si>
    <t xml:space="preserve"> SESA1472 </t>
  </si>
  <si>
    <t>Porta em madeira de lei tipo angelim pedra ou equiv., sarrafeada, p/ pintura, inclusive  barra fixa em chapa de aço inox 40 cm, alizares, dobradiças e fechadura externa em latão cromado LaFonte ou equiv., exclusive marco, conforme detalhe, nas dim.: 0.90 x 2.10 m</t>
  </si>
  <si>
    <t xml:space="preserve"> 6.2.4 </t>
  </si>
  <si>
    <t xml:space="preserve"> SESA1645 </t>
  </si>
  <si>
    <t>Porta madeira de lei tipo angelim pedra ou equiv.,esp. 30, sarrafeada com enchimento, p/pintura, inclusive barra fixa em chapa de aço inox 40+20 cm, barra antipânico, alizares, dobradiças e fechadura tipo ext. em latão cromado LaFonte ou equiv., excl. marco, dimensões: 1.60 x 2.10 m (duas folhas)</t>
  </si>
  <si>
    <t xml:space="preserve"> 6.2.5 </t>
  </si>
  <si>
    <t xml:space="preserve"> SESA1641 </t>
  </si>
  <si>
    <t>Porta em madeira de lei tipo angelim pedra ou equiv., CORRER, sarrafeada, p/ pintura, inclusive trilhos e roldanas, alizares e fechadura para porta de correr e puxador tubular, exclusive marco, nas dim.: 0.90 x 2.10 m</t>
  </si>
  <si>
    <t xml:space="preserve"> 7 </t>
  </si>
  <si>
    <t>ESQUADRIAS METÁLICAS</t>
  </si>
  <si>
    <t xml:space="preserve"> 7.1 </t>
  </si>
  <si>
    <t>ESQUADRIAS METÁLICAS (M2)</t>
  </si>
  <si>
    <t xml:space="preserve"> 7.1.1 </t>
  </si>
  <si>
    <t xml:space="preserve"> SESA1637 </t>
  </si>
  <si>
    <t>Janela tipo maxim-ar para vidro em alumínio anodizado preto, completa, incl. puxador com tranca, caixilho, alizar e contramarco, exclusive vidro</t>
  </si>
  <si>
    <t xml:space="preserve"> 7.1.2 </t>
  </si>
  <si>
    <t xml:space="preserve"> SESA1638 </t>
  </si>
  <si>
    <t>Janela fixa/visor em alumínio anodizado cor preta, completa, exclusive vidro</t>
  </si>
  <si>
    <t xml:space="preserve"> 7.1.3 </t>
  </si>
  <si>
    <t xml:space="preserve"> SESA1639 </t>
  </si>
  <si>
    <t>Janela parte superior tipo maxim-ar (60%) e parte inferior fixa (40%), para vidro, em alumínio anodizado preto, completa, incl. puxador com tranca, caixilho, alizar e contramarco, exclusive vidro</t>
  </si>
  <si>
    <t xml:space="preserve"> 7.1.4 </t>
  </si>
  <si>
    <t xml:space="preserve"> SESA1646 </t>
  </si>
  <si>
    <t>Porta de abrir tipo veneziana em alumínio cor branca ou preta, completa</t>
  </si>
  <si>
    <t xml:space="preserve"> 7.1.5 </t>
  </si>
  <si>
    <t xml:space="preserve"> SESA1764 </t>
  </si>
  <si>
    <t>Veneziana fixa em alumínio anodizado cor branca ou preta, linha 25, completa</t>
  </si>
  <si>
    <t xml:space="preserve"> 7.2 </t>
  </si>
  <si>
    <t>OUTRAS ESQUADRIAS</t>
  </si>
  <si>
    <t xml:space="preserve"> 7.2.1 </t>
  </si>
  <si>
    <t xml:space="preserve"> SESA1640 </t>
  </si>
  <si>
    <t>PORTA DE ABRIR EM VIDRO TEMPERADO ESPESSURA 8MM, INCLUSIVE ACESSORIOS, DIMENSÕES 1,80X2,20M ( 2 FOLHAS)</t>
  </si>
  <si>
    <t>UND</t>
  </si>
  <si>
    <t xml:space="preserve"> 7.2.2 </t>
  </si>
  <si>
    <t xml:space="preserve"> SESA1765 </t>
  </si>
  <si>
    <t>Pass through em aço inox, duas portas de abrir em vidro, dimensões internas 40x40cm, perfis vedados com silicone, referência Sicainox ou equivalente</t>
  </si>
  <si>
    <t xml:space="preserve"> 7.2.3 </t>
  </si>
  <si>
    <t xml:space="preserve"> SESA1717 </t>
  </si>
  <si>
    <t>PORTAO DE ABRIR / GIRO, EM GRADIL FERRO, COM BARRA CHATA 3 CM X 1/4", COM REQUADRO E GUARNICAO, INCLUSIVE PINTURA ACRÍLICA NA COR BRANCA A DUAS DEMÃOS</t>
  </si>
  <si>
    <t xml:space="preserve"> 8 </t>
  </si>
  <si>
    <t>VIDROS E ESPELHOS</t>
  </si>
  <si>
    <t xml:space="preserve"> 8.1 </t>
  </si>
  <si>
    <t>VIDROS PARA ESQUADRIAS</t>
  </si>
  <si>
    <t xml:space="preserve"> 8.1.1 </t>
  </si>
  <si>
    <t xml:space="preserve"> 080102 </t>
  </si>
  <si>
    <t>Vidro plano transparente liso, com 4 mm de espessura</t>
  </si>
  <si>
    <t xml:space="preserve"> 8.1.2 </t>
  </si>
  <si>
    <t xml:space="preserve"> SESA1636 </t>
  </si>
  <si>
    <t>VIDRO MARTELADO, E = 4 MM, INSTALADO</t>
  </si>
  <si>
    <t xml:space="preserve"> 8.2 </t>
  </si>
  <si>
    <t>ESPELHOS</t>
  </si>
  <si>
    <t xml:space="preserve"> 8.2.1 </t>
  </si>
  <si>
    <t xml:space="preserve"> 080201 </t>
  </si>
  <si>
    <t>Espelho para banheiros espessura 4 mm, incluindo chapa compensada 10 mm, moldura de alumínio em perfil L 3/4", fixado com parafusos cromados</t>
  </si>
  <si>
    <t xml:space="preserve"> 8.2.2 </t>
  </si>
  <si>
    <t xml:space="preserve"> SESA084 </t>
  </si>
  <si>
    <t>Espelho prata esp. 4 mm sobre caixa de compensado colado revestido com fórmica e fixado com parafuso cromado e bucha, para banheiro PNE</t>
  </si>
  <si>
    <t xml:space="preserve"> 9 </t>
  </si>
  <si>
    <t>COBERTURA</t>
  </si>
  <si>
    <t xml:space="preserve"> 9.1 </t>
  </si>
  <si>
    <t>ESTRUTURA PARA TELHADO</t>
  </si>
  <si>
    <t xml:space="preserve"> 9.1.1 </t>
  </si>
  <si>
    <t xml:space="preserve"> SESA1635 </t>
  </si>
  <si>
    <t>Estrutura de madeira de lei tipo Paraju, peroba mica, angelim pedra ou equivalente para telhado de telha ondulada de fibrocimento ou alumínio, com pontaletes e caibros, inclusive tratamento com cupinicida, exclusive telhas</t>
  </si>
  <si>
    <t xml:space="preserve"> 9.2 </t>
  </si>
  <si>
    <t>TELHADO</t>
  </si>
  <si>
    <t xml:space="preserve"> 9.2.1 </t>
  </si>
  <si>
    <t xml:space="preserve"> 090219 </t>
  </si>
  <si>
    <t>Cobertura em telha ondulada de alumínio, esp. 0.5mm, inclusive acessórios de fixação</t>
  </si>
  <si>
    <t xml:space="preserve"> 9.3 </t>
  </si>
  <si>
    <t>RUFOS E CALHAS</t>
  </si>
  <si>
    <t xml:space="preserve"> 9.3.1 </t>
  </si>
  <si>
    <t xml:space="preserve"> 090305 </t>
  </si>
  <si>
    <t>Calha de concreto armado Fck=15 MPa em "U" nas dimensões de 38 x 56 cm conforme detalhes em projeto</t>
  </si>
  <si>
    <t xml:space="preserve"> 9.3.2 </t>
  </si>
  <si>
    <t xml:space="preserve"> 090314 </t>
  </si>
  <si>
    <t>Rufo de chapa de alumínio esp. 0.5mm, largura de 30cm</t>
  </si>
  <si>
    <t xml:space="preserve"> 9.4 </t>
  </si>
  <si>
    <t>DIVERSOS</t>
  </si>
  <si>
    <t xml:space="preserve"> 9.4.1 </t>
  </si>
  <si>
    <t xml:space="preserve"> 101966 </t>
  </si>
  <si>
    <t>SINAPI</t>
  </si>
  <si>
    <t>CHAPIM SOBRE MUROS LINEARES, EM GRANITO OU MÁRMORE, L = 25 CM, ASSENTADO COM ARGAMASSA 1:6 COM ADITIVO. AF_11/2020</t>
  </si>
  <si>
    <t>M</t>
  </si>
  <si>
    <t xml:space="preserve"> 10 </t>
  </si>
  <si>
    <t>IMPERMEABILIZAÇÃO</t>
  </si>
  <si>
    <t xml:space="preserve"> 10.1 </t>
  </si>
  <si>
    <t>IMPERMEABILIZAÇÃO CALHAS, LAJES DESCOBERTAS, BALDRAMES, PAREDES E JARDINEIRAS</t>
  </si>
  <si>
    <t xml:space="preserve"> 10.1.1 </t>
  </si>
  <si>
    <t xml:space="preserve"> 98546 </t>
  </si>
  <si>
    <t>IMPERMEABILIZAÇÃO DE SUPERFÍCIE COM MANTA ASFÁLTICA, UMA CAMADA, INCLUSIVE APLICAÇÃO DE PRIMER ASFÁLTICO, E=3MM. AF_06/2018</t>
  </si>
  <si>
    <t xml:space="preserve"> 11 </t>
  </si>
  <si>
    <t>TETOS E FORROS</t>
  </si>
  <si>
    <t xml:space="preserve"> 11.1 </t>
  </si>
  <si>
    <t>REVESTIMENTO COM ARGAMASSA</t>
  </si>
  <si>
    <t xml:space="preserve"> 11.1.1 </t>
  </si>
  <si>
    <t xml:space="preserve"> 110101 </t>
  </si>
  <si>
    <t>Chapisco com argamassa de cimento e areia média ou grossa lavada no traço 1:3, espessura 5 mm</t>
  </si>
  <si>
    <t xml:space="preserve"> 11.2 </t>
  </si>
  <si>
    <t>REBAIXAMENTOS</t>
  </si>
  <si>
    <t xml:space="preserve"> 11.2.1 </t>
  </si>
  <si>
    <t xml:space="preserve"> 110201 </t>
  </si>
  <si>
    <t>Forro de gesso acabamento tipo liso</t>
  </si>
  <si>
    <t xml:space="preserve"> 12 </t>
  </si>
  <si>
    <t>REVESTIMENTO DE PAREDES</t>
  </si>
  <si>
    <t xml:space="preserve"> 12.1 </t>
  </si>
  <si>
    <t xml:space="preserve"> 12.1.1 </t>
  </si>
  <si>
    <t xml:space="preserve"> 120101 </t>
  </si>
  <si>
    <t>Chapisco de argamassa de cimento e areia média ou grossa lavada, no traço 1:3, espessura 5 mm</t>
  </si>
  <si>
    <t xml:space="preserve"> 12.1.2 </t>
  </si>
  <si>
    <t xml:space="preserve"> 120301 </t>
  </si>
  <si>
    <t>Emboço de argamassa de cimento, cal hidratada CH1 e areia média ou grossa lavada no traço 1:0.5:6, espessura 20 mm</t>
  </si>
  <si>
    <t xml:space="preserve"> 12.1.3 </t>
  </si>
  <si>
    <t xml:space="preserve"> 120303 </t>
  </si>
  <si>
    <t>Reboco tipo paulista de argamassa de cimento, cal hidratada CH1 e areia média ou grossa lavada no traço 1:0.5:6, espessura 25 mm</t>
  </si>
  <si>
    <t xml:space="preserve"> 12.2 </t>
  </si>
  <si>
    <t>ACABAMENTOS</t>
  </si>
  <si>
    <t xml:space="preserve"> 12.2.1 </t>
  </si>
  <si>
    <t xml:space="preserve"> SESA654 </t>
  </si>
  <si>
    <t>Porcelanato retificado 30x60cm, acabamento brilhante, referência Glacier White Portobello ou equivalente, utilizando dupla colagem de argamassa colante para porcelanato tipo ACIII e rejunte 1mm para porcelanato</t>
  </si>
  <si>
    <t xml:space="preserve"> 12.2.2 </t>
  </si>
  <si>
    <t xml:space="preserve"> 120208 </t>
  </si>
  <si>
    <t>Acabamento de alumínio com perfil de canto para arremate das paredes</t>
  </si>
  <si>
    <t xml:space="preserve"> 12.2.3 </t>
  </si>
  <si>
    <t xml:space="preserve"> SESA1535 </t>
  </si>
  <si>
    <t>Bate-maca ou protetor de parede em PVC, com altura de 200mm, ref. TEC 198 da Tecnoperfil ou equivalente</t>
  </si>
  <si>
    <t xml:space="preserve"> 13 </t>
  </si>
  <si>
    <t>PISOS INTERNOS E EXTERNOS</t>
  </si>
  <si>
    <t xml:space="preserve"> 13.1 </t>
  </si>
  <si>
    <t>LASTRO DE CONTRAPISO</t>
  </si>
  <si>
    <t xml:space="preserve"> 13.1.1 </t>
  </si>
  <si>
    <t xml:space="preserve"> 130109 </t>
  </si>
  <si>
    <t>Lastro regularizado e impermeabilizado de concreto não estrutural, espessura de 8 cm</t>
  </si>
  <si>
    <t xml:space="preserve"> 13.1.2 </t>
  </si>
  <si>
    <t xml:space="preserve"> 130202 </t>
  </si>
  <si>
    <t>Piso cimentado liso com 1.5 cm de espessura, de argamassa de cimento e areia no traço 1:3 e juntas plásticas em quadros de 1 m</t>
  </si>
  <si>
    <t xml:space="preserve"> 13.2 </t>
  </si>
  <si>
    <t xml:space="preserve"> 13.2.1 </t>
  </si>
  <si>
    <t xml:space="preserve"> SESA1034 </t>
  </si>
  <si>
    <t>Porcelanato retificado, dim. 60x60cm, ref. Cemento Grigio Biancogrês/equiv, utilizando dupla colagem de argamassa colante para porcelanato tipo ACIII e rejunte 1mm para porcelanato</t>
  </si>
  <si>
    <t xml:space="preserve"> 13.2.2 </t>
  </si>
  <si>
    <t xml:space="preserve"> SESA1533 </t>
  </si>
  <si>
    <t>Porcelanato retificado, dim. 60x60cm, ref. Terrazzo Biancogrês/equiv, utilizando dupla colagem de argamassa colante para porcelanato tipo ACIII e rejunte 1mm para porcelanato</t>
  </si>
  <si>
    <t xml:space="preserve"> 13.3 </t>
  </si>
  <si>
    <t>DEGRAUS, RODAPÉS, SOLEIRAS E PEITORIS</t>
  </si>
  <si>
    <t xml:space="preserve"> 13.3.1 </t>
  </si>
  <si>
    <t xml:space="preserve"> SESA1110 </t>
  </si>
  <si>
    <t>Rodapé em PVC, referência TEC 188 Tecnoperfil ou equivalente</t>
  </si>
  <si>
    <t xml:space="preserve"> 13.3.2 </t>
  </si>
  <si>
    <t xml:space="preserve"> SESA1660 </t>
  </si>
  <si>
    <t>Soleira em mármore branco, espessura de 2cm e largura de 15cm</t>
  </si>
  <si>
    <t xml:space="preserve"> 13.3.3 </t>
  </si>
  <si>
    <t xml:space="preserve"> SESA1661 </t>
  </si>
  <si>
    <t>Peitoril de mármore branco, 15 cm, esp. 2cm</t>
  </si>
  <si>
    <t xml:space="preserve"> 14 </t>
  </si>
  <si>
    <t>INSTALAÇÕES HIDROSSANITÁRIAS</t>
  </si>
  <si>
    <t xml:space="preserve"> 14.1 </t>
  </si>
  <si>
    <t>TUBULAÇÃO DE LIGAÇÃO DE CAIXAS</t>
  </si>
  <si>
    <t xml:space="preserve"> 14.1.1 </t>
  </si>
  <si>
    <t xml:space="preserve"> 140903 </t>
  </si>
  <si>
    <t>Tubo PVC rígido para esgoto no diâmetro de 100mm incluindo escavação e aterro com areia</t>
  </si>
  <si>
    <t xml:space="preserve"> 14.1.2 </t>
  </si>
  <si>
    <t xml:space="preserve"> 140904 </t>
  </si>
  <si>
    <t>Tubo PVC rígido para esgoto no diâmetro de 150mm incluindo escavação e aterro com areia</t>
  </si>
  <si>
    <t xml:space="preserve"> 14.2 </t>
  </si>
  <si>
    <t>CAIXAS DE PASSAGEM</t>
  </si>
  <si>
    <t xml:space="preserve"> 14.2.1 </t>
  </si>
  <si>
    <t xml:space="preserve"> 141112 </t>
  </si>
  <si>
    <t>Caixa sifonada especial em alv. bloco concr. 9x19x39cm, dim. 60x60cm e Hmáx=1m. c/ tampa em ferro fundido, lastro conc. esp.10cm, revest. int. c/ chap. e reboco imperm., incl. esc, reaterro e curva curta c/ visita e plug pvc 100mm</t>
  </si>
  <si>
    <t xml:space="preserve"> 14.2.2 </t>
  </si>
  <si>
    <t xml:space="preserve"> 141110 </t>
  </si>
  <si>
    <t>Caixa de inspeção em alv. bloco concreto 9x19x39cm, dim. 60x60cm e Hmáx=1m, c/ tampa de ferro fundido 40x40cm, lastro de concreto esp.10cm, revest. interno c/ chapisco e reboco impermeabiliz, incl. escavação, reaterro e enchimento</t>
  </si>
  <si>
    <t xml:space="preserve"> 14.2.3 </t>
  </si>
  <si>
    <t xml:space="preserve"> 141113 </t>
  </si>
  <si>
    <t>Caixa de gordura em alv. bloco 9x19x39cm, dim. 60x60cm e Hmáx=1.0m, c/ tampa de ferro fundido, lastro concr. esp. 10cm, revest. intern. c/ chapisco e reboco impermeab., escavação, reaterro e parede int. em concreto</t>
  </si>
  <si>
    <t xml:space="preserve"> 14.2.4 </t>
  </si>
  <si>
    <t xml:space="preserve"> 141111 </t>
  </si>
  <si>
    <t>Caixa de areia em alv. de bloco de concreto 9x19x39, dim. 60x60cm e Hmáx=1m, c/ tampa em ferro fundido, lastro de concreto esp. 10cm, revest. int. c/ chapisco e reboco impermeabilizado, incl. escavação e reaterro</t>
  </si>
  <si>
    <t xml:space="preserve"> 14.2.5 </t>
  </si>
  <si>
    <t xml:space="preserve"> SESA1695 </t>
  </si>
  <si>
    <t>Caixa de areia em alv. de bloco de concreto 9x19x39, dim. 60x60cm e Hmáx=1m, c/ grelha de largura 20cm em ferro fundido, lastro de concreto esp. 10cm, revest. int. c/ chapisco e reboco impermeabilizado, incl. escavação e reaterro</t>
  </si>
  <si>
    <t xml:space="preserve"> 14.2.6 </t>
  </si>
  <si>
    <t xml:space="preserve"> 150615 </t>
  </si>
  <si>
    <t>Caixa de passagem de alvenaria de blocos de concreto 9x19x39cm, dimensões de 40x40x50cm, com revestimento interno em chapisco e reboco, tampa de concreto esp.5cm e lastro de brita 5 cm</t>
  </si>
  <si>
    <t xml:space="preserve"> 14.3 </t>
  </si>
  <si>
    <t>REDE DE ÁGUA FRIA - TUBOS SOLDÁVEIS DE PVC</t>
  </si>
  <si>
    <t xml:space="preserve"> 14.3.1 </t>
  </si>
  <si>
    <t xml:space="preserve"> 141409 </t>
  </si>
  <si>
    <t>Tubo de PVC rígido soldável marrom, diâm. 20mm (1/2"), inclusive conexões</t>
  </si>
  <si>
    <t xml:space="preserve"> 14.3.2 </t>
  </si>
  <si>
    <t xml:space="preserve"> 141410 </t>
  </si>
  <si>
    <t>Tubo de PVC rígido soldável marrom, diâm. 25mm (3/4"), inclusive conexões</t>
  </si>
  <si>
    <t xml:space="preserve"> 14.3.3 </t>
  </si>
  <si>
    <t xml:space="preserve"> 141411 </t>
  </si>
  <si>
    <t>Tubo de PVC rigido soldável marrom, diâm. 32mm (1"), inclusive conexões</t>
  </si>
  <si>
    <t xml:space="preserve"> 14.3.4 </t>
  </si>
  <si>
    <t xml:space="preserve"> 141413 </t>
  </si>
  <si>
    <t>Tubo de PVC rígido soldável marrom, diâm. 50mm (11/2"), inclusive conexões</t>
  </si>
  <si>
    <t xml:space="preserve"> 14.4 </t>
  </si>
  <si>
    <t>REDE DE ESGOTO - TUBOS DE PVC</t>
  </si>
  <si>
    <t xml:space="preserve"> 14.4.1 </t>
  </si>
  <si>
    <t xml:space="preserve"> 141906 </t>
  </si>
  <si>
    <t>Tubo de PVC rígido soldável branco, para esgoto, diâmetro 40mm (1 1/2"), inclusive conexões</t>
  </si>
  <si>
    <t xml:space="preserve"> 14.4.2 </t>
  </si>
  <si>
    <t xml:space="preserve"> 141907 </t>
  </si>
  <si>
    <t>Tubo de PVC rígido soldável branco, para esgoto, diâmetro 50mm (2"), inclusive conexões</t>
  </si>
  <si>
    <t xml:space="preserve"> 14.4.3 </t>
  </si>
  <si>
    <t xml:space="preserve"> 141908 </t>
  </si>
  <si>
    <t>Tubo de PVC rígido soldável branco, para esgoto, diâmetro 75mm (3"), inclusive conexões</t>
  </si>
  <si>
    <t xml:space="preserve"> 14.4.4 </t>
  </si>
  <si>
    <t xml:space="preserve"> 141909 </t>
  </si>
  <si>
    <t>Tubo de PVC rígido soldável branco, para esgoto, diâmetro 100mm (4"), inclusive conexões</t>
  </si>
  <si>
    <t xml:space="preserve"> 14.4.5 </t>
  </si>
  <si>
    <t xml:space="preserve"> 141910 </t>
  </si>
  <si>
    <t>Tubo de PVC rígido soldável branco, para esgoto, diâmetro 150mm (6"), inclusive conexões</t>
  </si>
  <si>
    <t xml:space="preserve"> 14.5 </t>
  </si>
  <si>
    <t>CAIXAS DE PVC / EQUIPAMENTOS / DIVERSOS</t>
  </si>
  <si>
    <t xml:space="preserve"> 14.5.1 </t>
  </si>
  <si>
    <t xml:space="preserve"> SESA880 </t>
  </si>
  <si>
    <t>CAIXA SIFONADA DE PVC, DIM. 100X100X50MM,  COM GRELHA E PORTA GRELHA EM AÇO INOX</t>
  </si>
  <si>
    <t xml:space="preserve"> 14.5.2 </t>
  </si>
  <si>
    <t xml:space="preserve"> SESA881 </t>
  </si>
  <si>
    <t>CAIXA SIFONADA DE PVC, DIM. 150x150x50mm,  COM GRELHA E PORTA GRELHA EM AÇO INOX</t>
  </si>
  <si>
    <t xml:space="preserve"> 14.5.3 </t>
  </si>
  <si>
    <t xml:space="preserve"> SESA1696 </t>
  </si>
  <si>
    <t>Ralo sifonado 100 x 40 mm, c/ grelha em aço inox</t>
  </si>
  <si>
    <t xml:space="preserve"> 14.5.4 </t>
  </si>
  <si>
    <t xml:space="preserve"> SESA1759 </t>
  </si>
  <si>
    <t>Ralo hemisférico em ferro fundido tipo abacaxi, DN=100mm</t>
  </si>
  <si>
    <t xml:space="preserve"> 14.5.5 </t>
  </si>
  <si>
    <t xml:space="preserve"> SESA1697 </t>
  </si>
  <si>
    <t>Ralo hemisférico em ferro fundido tipo abacaxi, DN=150mm</t>
  </si>
  <si>
    <t>un</t>
  </si>
  <si>
    <t xml:space="preserve"> 14.5.6 </t>
  </si>
  <si>
    <t xml:space="preserve"> SESA1139 </t>
  </si>
  <si>
    <t>Terminal de ventilação em pvc rígido soldável 50mm</t>
  </si>
  <si>
    <t xml:space="preserve"> 14.5.7 </t>
  </si>
  <si>
    <t xml:space="preserve"> SESA1138 </t>
  </si>
  <si>
    <t>Terminal de ventilação em pvc rígido soldável 75mm</t>
  </si>
  <si>
    <t xml:space="preserve"> 14.5.8 </t>
  </si>
  <si>
    <t xml:space="preserve"> 95674 </t>
  </si>
  <si>
    <t>HIDRÔMETRO DN 20 (½), 3,0 M³/H  FORNECIMENTO E INSTALAÇÃO. AF_11/2016</t>
  </si>
  <si>
    <t>UN</t>
  </si>
  <si>
    <t xml:space="preserve"> 14.5.9 </t>
  </si>
  <si>
    <t xml:space="preserve"> 142119 </t>
  </si>
  <si>
    <t>Torneira de bóia de PVC, diâm. 3/4" (20mm)</t>
  </si>
  <si>
    <t xml:space="preserve"> 14.5.10 </t>
  </si>
  <si>
    <t xml:space="preserve"> 141522 </t>
  </si>
  <si>
    <t>Adaptador de PVC soldável com flanges livres para caixa d'água, diâmetro 25mm (3/4")</t>
  </si>
  <si>
    <t xml:space="preserve"> 14.5.11 </t>
  </si>
  <si>
    <t xml:space="preserve"> 142125 </t>
  </si>
  <si>
    <t>Adaptador de PVC com flanges livres para caixa d'água de 32mmx1"</t>
  </si>
  <si>
    <t xml:space="preserve"> 14.5.12 </t>
  </si>
  <si>
    <t xml:space="preserve"> 141525 </t>
  </si>
  <si>
    <t>Adaptador de PVC soldável com flanges livres para caixa d'água, diâmetro 50mm (1 1/2")</t>
  </si>
  <si>
    <t xml:space="preserve"> 15 </t>
  </si>
  <si>
    <t>INSTALAÇÕES ELÉTRICAS</t>
  </si>
  <si>
    <t xml:space="preserve"> 15.1 </t>
  </si>
  <si>
    <t>QUADROS DE DISTRIBUIÇÃO</t>
  </si>
  <si>
    <t xml:space="preserve"> 15.1.1 </t>
  </si>
  <si>
    <t xml:space="preserve"> 150317 </t>
  </si>
  <si>
    <t>Quadro distrib. energia, embutido ou semi embutido, capac. p/ 56 disj. DIN, c/barram trif. 225A barra. neutro e terra, fab. em chapa de aço 12 USG com porta, espelho, trinco com fechad ch</t>
  </si>
  <si>
    <t xml:space="preserve"> 15.1.2 </t>
  </si>
  <si>
    <t xml:space="preserve"> 151904 </t>
  </si>
  <si>
    <t>Quadro distrib. energia, embutido ou semi embutido, capac. p/ 44 disj. DIN, c/barram trif. 100A barra. neutro e terra, fab. em chapa de aço 12 USG com porta, espelho, trinco com fechad ch yale, Ref. QDTN II-44DIN-CEMAR ou equiv</t>
  </si>
  <si>
    <t xml:space="preserve"> 15.1.3 </t>
  </si>
  <si>
    <t xml:space="preserve"> SESA1769 </t>
  </si>
  <si>
    <t>QGBT- Quadro de distribuição de energia em chapa metálica, de fabricação especial, com barramento trifásico, completo, conforme projeto</t>
  </si>
  <si>
    <t xml:space="preserve"> 15.1.4 </t>
  </si>
  <si>
    <t xml:space="preserve"> SESA1757 </t>
  </si>
  <si>
    <t>CAIXA EM PVC, APROX. 200X140X90MM, COM PLACA DE MONATGEM E TRILHO DIN, INCLUSIVE CONTATOR BIPOLAR 220V/25 A, 2 NA</t>
  </si>
  <si>
    <t xml:space="preserve"> 15.1.5 </t>
  </si>
  <si>
    <t xml:space="preserve"> SESA1778 </t>
  </si>
  <si>
    <t>CAIXA EM PVC, APROX. 200X140X90MM, COM PLACA DE MONATGEM E TRILHO DIN, INCLUSIVE DISJUNTOR BIPOLAR 20A</t>
  </si>
  <si>
    <t xml:space="preserve"> 15.2 </t>
  </si>
  <si>
    <t xml:space="preserve"> 15.2.1 </t>
  </si>
  <si>
    <t xml:space="preserve"> 150628 </t>
  </si>
  <si>
    <t>Caixa de embutir marca de referência Tigreflex, 4x2"</t>
  </si>
  <si>
    <t xml:space="preserve"> 15.2.2 </t>
  </si>
  <si>
    <t xml:space="preserve"> 150629 </t>
  </si>
  <si>
    <t>Caixa de embutir marca de referência Tigreflex, 4x4"</t>
  </si>
  <si>
    <t xml:space="preserve"> 15.2.3 </t>
  </si>
  <si>
    <t xml:space="preserve"> SESA1721 </t>
  </si>
  <si>
    <t>Caixa de embutir, em alumínio, para piso,  4x2" ou 4x4"</t>
  </si>
  <si>
    <t xml:space="preserve"> 15.2.4 </t>
  </si>
  <si>
    <t xml:space="preserve"> SESA1722 </t>
  </si>
  <si>
    <t>CAIXA DE DERIVAÇÃO VERSÁTIL (CONDULETE MÚLTIPLO) DE PVC, 5 ENTRADAS, LINHA CINZA, REF. CONDULETE TOP, MARCA DE REFERÊNCIA TIGRE OU EQUIVALENTE</t>
  </si>
  <si>
    <t xml:space="preserve"> 15.2.5 </t>
  </si>
  <si>
    <t xml:space="preserve"> 150633 </t>
  </si>
  <si>
    <t>Caixa de passagem 200x200x100mm, chapa 18, com tampa parafusada</t>
  </si>
  <si>
    <t xml:space="preserve"> 15.2.6 </t>
  </si>
  <si>
    <t xml:space="preserve"> 150635 </t>
  </si>
  <si>
    <t>Caixa de passagem 400x400x120mm, chapa 18, com tampa parafusada</t>
  </si>
  <si>
    <t xml:space="preserve"> 15.2.7 </t>
  </si>
  <si>
    <t xml:space="preserve"> 150616 </t>
  </si>
  <si>
    <t>Caixa de passagem de alvenaria de blocos de concreto 9x19x39cm, dimensões de 50x50x50cm, com revestimento interno em chapisco e reboco, tampa de concreto esp.5cm e lastro de brita 5 cm</t>
  </si>
  <si>
    <t xml:space="preserve"> 15.3 </t>
  </si>
  <si>
    <t>ELETRODUTOS, PERFILADOS E CONEXÕES</t>
  </si>
  <si>
    <t xml:space="preserve"> 15.3.1 </t>
  </si>
  <si>
    <t xml:space="preserve"> 151126 </t>
  </si>
  <si>
    <t>Eletroduto de PVC rígido roscável, diâm. 3/4" (25mm), inclusive conexões</t>
  </si>
  <si>
    <t xml:space="preserve"> 15.3.2 </t>
  </si>
  <si>
    <t xml:space="preserve"> 151127 </t>
  </si>
  <si>
    <t>Eletroduto de PVC rígido roscável, diâm. 1" (32mm), inclusive conexões</t>
  </si>
  <si>
    <t xml:space="preserve"> 15.3.4 </t>
  </si>
  <si>
    <t xml:space="preserve"> 150880 </t>
  </si>
  <si>
    <t>Suporte de fixação de eletroduto no teto, através de fita metálica perfurada (Walsiwa) ou equiv (1,30m), cursor (1 und), h=60cm, suporte "Y" (1 und), parafuso e bucha S8 (1 und)</t>
  </si>
  <si>
    <t xml:space="preserve"> 15.3.5 </t>
  </si>
  <si>
    <t xml:space="preserve"> 151138 </t>
  </si>
  <si>
    <t>Eletroduto PEAD, cor preta, diam. 1.1/4", marca ref. Kanaflex ou equivalente</t>
  </si>
  <si>
    <t xml:space="preserve"> 15.3.6 </t>
  </si>
  <si>
    <t xml:space="preserve"> 151139 </t>
  </si>
  <si>
    <t>Eletroduto PEAD, cor preta, diam. 2", marca ref. Kanaflex ou equivalente</t>
  </si>
  <si>
    <t xml:space="preserve"> 15.3.7 </t>
  </si>
  <si>
    <t xml:space="preserve"> 151140 </t>
  </si>
  <si>
    <t>Eletroduto PEAD, cor preta, diam. 3", marca ref. Kanaflex ou equivalente</t>
  </si>
  <si>
    <t xml:space="preserve"> 15.3.9 </t>
  </si>
  <si>
    <t xml:space="preserve"> 150850 </t>
  </si>
  <si>
    <t>Saída horizontal para eletroduto de 3/4"</t>
  </si>
  <si>
    <t xml:space="preserve"> 15.3.10 </t>
  </si>
  <si>
    <t xml:space="preserve"> SESA1055 </t>
  </si>
  <si>
    <t>PERFILADO PERFURADO EM CHAPA DE AÇO , DIMENSÕES 38 X 38 MM, COM ACESSÓRIOS</t>
  </si>
  <si>
    <t xml:space="preserve"> 15.3.11 </t>
  </si>
  <si>
    <t xml:space="preserve"> SESA1723 </t>
  </si>
  <si>
    <t>Suporte de fixação de perfilado 38x38mm, no teto, através de gancho longo para perfilado 38x38mm (1 und), porca sextavada e arruela 1/4" (4 und), vergalhão rosca total 1/4" (h=60cm), cantoneira ZZ (1 und) e parafuso e bucha S8 (2 und)</t>
  </si>
  <si>
    <t xml:space="preserve"> 15.4 </t>
  </si>
  <si>
    <t>CHAVES, FUSÍVEIS E DISJUNTORES</t>
  </si>
  <si>
    <t xml:space="preserve"> 15.4.1 </t>
  </si>
  <si>
    <t xml:space="preserve"> 151301 </t>
  </si>
  <si>
    <t>Mini-Disjuntor monopolar 16 A, curva C - 5KA 220/127VCA (NBR IEC 60947-2), Ref. Siemens, GE, Schneider ou equivalente</t>
  </si>
  <si>
    <t xml:space="preserve"> 15.4.2 </t>
  </si>
  <si>
    <t xml:space="preserve"> 151302 </t>
  </si>
  <si>
    <t>Mini-Disjuntor monopolar 20 A, curva C - 5KA 220/127VCA (NBR IEC 60947-2), Ref. Siemens, GE, Schneider ou equivalente</t>
  </si>
  <si>
    <t xml:space="preserve"> 15.4.3 </t>
  </si>
  <si>
    <t xml:space="preserve"> 151318 </t>
  </si>
  <si>
    <t>Mini-Disjuntor monopolar 63 A, curva C - 5KA 220/127VCA (NBR IEC 60947-2), Ref. Siemens, GE, Schneider ou equivalente</t>
  </si>
  <si>
    <t xml:space="preserve"> 15.4.4 </t>
  </si>
  <si>
    <t xml:space="preserve"> 151306 </t>
  </si>
  <si>
    <t>Mini-Disjuntor bipolar 16 A, curva C - 5KA 220/127VCA (NBR IEC 60947-2), Ref. Siemens, GE, Schneider ou equivalente</t>
  </si>
  <si>
    <t xml:space="preserve"> 15.4.5 </t>
  </si>
  <si>
    <t xml:space="preserve"> 151307 </t>
  </si>
  <si>
    <t>Mini-Disjuntor bipolar 20 A, curva C - 5KA 220/127VCA (NBR IEC 60947-2), Ref. Siemens, GE, Schneider ou equivalente</t>
  </si>
  <si>
    <t xml:space="preserve"> 15.4.6 </t>
  </si>
  <si>
    <t xml:space="preserve"> 151322 </t>
  </si>
  <si>
    <t>Mini-Disjuntor bipolar 32 A, curva C - 5KA 220/127VCA (NBR IEC 60947-2), Ref. Siemens, GE, Schneider ou equivalente</t>
  </si>
  <si>
    <t xml:space="preserve"> 15.4.7 </t>
  </si>
  <si>
    <t xml:space="preserve"> 151309 </t>
  </si>
  <si>
    <t>Mini-Disjuntor tripolar 16 A, curva C - 5KA 220/127VCA (NBR IEC 60947-2), Ref. Siemens, GE, Schneider ou equivalente</t>
  </si>
  <si>
    <t xml:space="preserve"> 15.4.8 </t>
  </si>
  <si>
    <t xml:space="preserve"> 151331 </t>
  </si>
  <si>
    <t>Mini-Disjuntor tripolar 80 A, curva C - 5KA 240VCA (NBR IEC 60947-2), Ref. Siemens, GE, Schneider ou equivalente</t>
  </si>
  <si>
    <t xml:space="preserve"> 15.4.9 </t>
  </si>
  <si>
    <t xml:space="preserve"> 151332 </t>
  </si>
  <si>
    <t>Mini-Disjuntor tripolar 125 A, curva C - 20KA 240VCA (NBR IEC 60947-2), Ref. Siemens, GE, Schneider ou equivalente</t>
  </si>
  <si>
    <t xml:space="preserve"> 15.4.10 </t>
  </si>
  <si>
    <t xml:space="preserve"> 151350 </t>
  </si>
  <si>
    <t>Interruptor Diferencial DR 25A, 30mA, 2 módulos</t>
  </si>
  <si>
    <t xml:space="preserve"> 15.4.11 </t>
  </si>
  <si>
    <t xml:space="preserve"> 151357 </t>
  </si>
  <si>
    <t>Interruptor Diferencial DR 40A, 30mA, 2 modulos</t>
  </si>
  <si>
    <t xml:space="preserve"> 15.4.12 </t>
  </si>
  <si>
    <t xml:space="preserve"> SESA1739 </t>
  </si>
  <si>
    <t>DISPOSITIVO DPS CLASSE I/II, MONOPOLAR, TENSAO MAXIMA DE 175 V, CORRENTE MAXIMA DE 90 KA</t>
  </si>
  <si>
    <t xml:space="preserve"> 15.5 </t>
  </si>
  <si>
    <t>FIOS E CABOS</t>
  </si>
  <si>
    <t xml:space="preserve"> 15.5.1 </t>
  </si>
  <si>
    <t xml:space="preserve"> 151402 </t>
  </si>
  <si>
    <t>Fio de cobre termoplástico, com isolamento para 750V, seção de 2.5 mm2</t>
  </si>
  <si>
    <t xml:space="preserve"> 15.5.2 </t>
  </si>
  <si>
    <t xml:space="preserve"> 151403 </t>
  </si>
  <si>
    <t>Fio ou cabo de cobre termoplástico, com isolamento para 750V, seção de 4.0 mm2</t>
  </si>
  <si>
    <t xml:space="preserve"> 15.5.3 </t>
  </si>
  <si>
    <t xml:space="preserve"> 151404 </t>
  </si>
  <si>
    <t>Fio ou cabo de cobre termoplástico, com isolamento para 750V, seção de 6.0 mm2</t>
  </si>
  <si>
    <t xml:space="preserve"> 15.5.4 </t>
  </si>
  <si>
    <t xml:space="preserve"> 151406 </t>
  </si>
  <si>
    <t>Fio ou cabo de cobre termoplástico, com isolamento para 750V, seção de 16.0 mm2</t>
  </si>
  <si>
    <t xml:space="preserve"> 15.5.5 </t>
  </si>
  <si>
    <t xml:space="preserve"> SESA1762 </t>
  </si>
  <si>
    <t>Cabo de cobre termoplástico, com isolamento para 750V, seção de 50.0 mm2</t>
  </si>
  <si>
    <t xml:space="preserve"> 15.5.6 </t>
  </si>
  <si>
    <t xml:space="preserve"> 151421 </t>
  </si>
  <si>
    <t>Cabo de cobre termoplástico (PVC) flexível isolado 0,6/1kV, anti-chama 90ºC HEPR - 16,0 mm2</t>
  </si>
  <si>
    <t xml:space="preserve"> 15.5.7 </t>
  </si>
  <si>
    <t xml:space="preserve"> 151423 </t>
  </si>
  <si>
    <t>Cabo de cobre termoplástico (PVC) flexível isolado 0,6/1kV, anti-chama 90ºC HEPR - 35,0 mm2</t>
  </si>
  <si>
    <t xml:space="preserve"> 15.5.8 </t>
  </si>
  <si>
    <t xml:space="preserve"> 151426 </t>
  </si>
  <si>
    <t>Cabo de cobre termoplástico (PVC) flexível isolado 0,6/1kV, anti-chama 90ºC HEPR - 95,0 mm2</t>
  </si>
  <si>
    <t xml:space="preserve"> 15.5.9 </t>
  </si>
  <si>
    <t xml:space="preserve"> SESA1743 </t>
  </si>
  <si>
    <t>CABO PP 3X2,5MM² COM PLUG 2P+T, 10A - 250V MACHO, PARA LIGAÇÃO DE LUMINÁRIAS E EQUIPAMENTOS DE RENOVAÇÃO DE AR</t>
  </si>
  <si>
    <t xml:space="preserve"> 15.5.10 </t>
  </si>
  <si>
    <t xml:space="preserve"> 151414 </t>
  </si>
  <si>
    <t>Cabo de cobre nú, seção de 10.0 mm2</t>
  </si>
  <si>
    <t xml:space="preserve"> 15.6 </t>
  </si>
  <si>
    <t>PADRÃO DE ENTRADA DE ENERGIA</t>
  </si>
  <si>
    <t xml:space="preserve"> 15.6.1 </t>
  </si>
  <si>
    <t xml:space="preserve"> 151710 </t>
  </si>
  <si>
    <t>Padrão de entrada de energia elétrica, trifásico, entrada aérea, a 4 fios, carga instalada em muro de 57001 até 75000W - 220/127V</t>
  </si>
  <si>
    <t xml:space="preserve"> 16 </t>
  </si>
  <si>
    <t>OUTRAS INSTALAÇÕES</t>
  </si>
  <si>
    <t xml:space="preserve"> 16.1 </t>
  </si>
  <si>
    <t>CLIMATIZAÇÃO</t>
  </si>
  <si>
    <t xml:space="preserve"> 16.1.1 </t>
  </si>
  <si>
    <t xml:space="preserve"> 16.1.2 </t>
  </si>
  <si>
    <t xml:space="preserve"> SESA1698 </t>
  </si>
  <si>
    <t>Isolamento térmico em tubo de espuma elastomérica com furo de 25mm</t>
  </si>
  <si>
    <t xml:space="preserve"> 16.1.3 </t>
  </si>
  <si>
    <t xml:space="preserve"> 16.1.4 </t>
  </si>
  <si>
    <t xml:space="preserve"> 103244 </t>
  </si>
  <si>
    <t>AR CONDICIONADO SPLIT INVERTER, HI-WALL (PAREDE), 9000 BTU/H, CICLO FRIO - FORNECIMENTO E INSTALAÇÃO. AF_11/2021_P</t>
  </si>
  <si>
    <t xml:space="preserve"> 16.1.5 </t>
  </si>
  <si>
    <t xml:space="preserve"> 103247 </t>
  </si>
  <si>
    <t>AR CONDICIONADO SPLIT INVERTER, HI-WALL (PAREDE), 12000 BTU/H, CICLO FRIO - FORNECIMENTO E INSTALAÇÃO. AF_11/2021_P</t>
  </si>
  <si>
    <t xml:space="preserve"> 16.1.6 </t>
  </si>
  <si>
    <t xml:space="preserve"> 103250 </t>
  </si>
  <si>
    <t>AR CONDICIONADO SPLIT INVERTER, HI-WALL (PAREDE), 18000 BTU/H, CICLO FRIO - FORNECIMENTO E INSTALAÇÃO. AF_11/2021_P</t>
  </si>
  <si>
    <t xml:space="preserve"> 16.1.7 </t>
  </si>
  <si>
    <t xml:space="preserve"> SESA1700 </t>
  </si>
  <si>
    <t>AR CONDICIONADO SPLIT INVERTER, HI-WALL (PAREDE), 22000 A 24000 BTU/H, CICLO FRIO</t>
  </si>
  <si>
    <t xml:space="preserve"> 16.1.8 </t>
  </si>
  <si>
    <t xml:space="preserve"> SESA1703 </t>
  </si>
  <si>
    <t>Grade plástica veneziana com colarinho 90/100mm</t>
  </si>
  <si>
    <t xml:space="preserve"> 16.1.9 </t>
  </si>
  <si>
    <t xml:space="preserve"> SESA1704 </t>
  </si>
  <si>
    <t>Gabinete de ventilação com filtro G4, vazão de aproximadamente 1400 m3/h</t>
  </si>
  <si>
    <t xml:space="preserve"> 16.1.10 </t>
  </si>
  <si>
    <t xml:space="preserve"> SESA1705 </t>
  </si>
  <si>
    <t>Cortina de ar instalada sobre porta, largura de 90cm, com controle remoto</t>
  </si>
  <si>
    <t xml:space="preserve"> 16.1.11 </t>
  </si>
  <si>
    <t xml:space="preserve"> SESA1706 </t>
  </si>
  <si>
    <t>Cortina de ar instalada sobre porta, largura de 120cm, com controle remoto</t>
  </si>
  <si>
    <t xml:space="preserve"> 16.1.12 </t>
  </si>
  <si>
    <t xml:space="preserve"> SESA1707 </t>
  </si>
  <si>
    <t>Controlador de temperatura com alarme, MT-543 RI Plus Full Gauge ou equivalente</t>
  </si>
  <si>
    <t xml:space="preserve"> 16.1.13 </t>
  </si>
  <si>
    <t xml:space="preserve"> SESA1708 </t>
  </si>
  <si>
    <t>Veneziana / Grelha de retorno em alumínio, 400x300mm</t>
  </si>
  <si>
    <t xml:space="preserve"> 16.1.14 </t>
  </si>
  <si>
    <t xml:space="preserve"> SESA1709 </t>
  </si>
  <si>
    <t>Exaustor - Unidade Renovadora de Ar, referência Silent 200 Soler&amp;Palau ou equivalente</t>
  </si>
  <si>
    <t xml:space="preserve"> 16.1.15 </t>
  </si>
  <si>
    <t xml:space="preserve"> SESA1710 </t>
  </si>
  <si>
    <t>Unidade extratora de ar contaminado, filtragem G4/H13, vazão 500m3/h, referência Unitcold ou equivalente</t>
  </si>
  <si>
    <t xml:space="preserve"> 16.1.16 </t>
  </si>
  <si>
    <t xml:space="preserve"> SESA1711 </t>
  </si>
  <si>
    <t>Unidade para recirculação de ar, filtragem G4/H13, vazão 400m3/h, referência Unitcold ou equivalente</t>
  </si>
  <si>
    <t xml:space="preserve"> 16.1.17 </t>
  </si>
  <si>
    <t xml:space="preserve"> SESA1712 </t>
  </si>
  <si>
    <t>Unidade extratora de ar contaminado, filtragem G4/H11, vazão 400m3/h, referência Unitcold ou equivalente</t>
  </si>
  <si>
    <t xml:space="preserve"> 16.1.18 </t>
  </si>
  <si>
    <t xml:space="preserve"> SESA1715 </t>
  </si>
  <si>
    <t>Grelha de descarga de ar, 45°, em alumínio, 300x300mm</t>
  </si>
  <si>
    <t xml:space="preserve"> 16.1.19 </t>
  </si>
  <si>
    <t xml:space="preserve"> SESA1713 </t>
  </si>
  <si>
    <t>Veneziana tomada de ar externo, em alumínio, 500x400mm</t>
  </si>
  <si>
    <t xml:space="preserve"> 16.1.20 </t>
  </si>
  <si>
    <t xml:space="preserve"> SESA1714 </t>
  </si>
  <si>
    <t>Difusor quadrado de 3 vias, com registro e caixa plenum 20cm, referência DQ-31 9"X9", referência Difustherm ou equivalente</t>
  </si>
  <si>
    <t xml:space="preserve"> 16.1.21 </t>
  </si>
  <si>
    <t xml:space="preserve"> SESA1702 </t>
  </si>
  <si>
    <t>Difusor circular em plástico ABS, 100mm</t>
  </si>
  <si>
    <t xml:space="preserve"> 16.1.22 </t>
  </si>
  <si>
    <t xml:space="preserve"> SESA1150 </t>
  </si>
  <si>
    <t>Linha frigorígena, completa, com tubos de cobre 5/8" e 3/8", inc conexões, isolamento com espuma elastomérica flexível e fita PVC isolante e cabo PP</t>
  </si>
  <si>
    <t xml:space="preserve"> 16.1.23 </t>
  </si>
  <si>
    <t xml:space="preserve"> SESA1480 </t>
  </si>
  <si>
    <t>Linha frigorígena, completa, com tubos de cobre 1/4" e 5/8", inc conexões, isolamento com espuma elastomérica flexível e fita PVC isolante e cabo PP</t>
  </si>
  <si>
    <t xml:space="preserve"> 16.1.24 </t>
  </si>
  <si>
    <t xml:space="preserve"> SESA315 </t>
  </si>
  <si>
    <t>Linha frigorígena, completa, com tubos de cobre 1/4" e 1/2", inc conexões, isolamento com espuma elastomérica flexível e fita PVC isolante e cabo PP</t>
  </si>
  <si>
    <t xml:space="preserve"> 16.1.25 </t>
  </si>
  <si>
    <t xml:space="preserve"> SESA1770 </t>
  </si>
  <si>
    <t>Duto flexível aluminizado, seção circular de 10cm (4"), com isolamento térmico em lã de vidro</t>
  </si>
  <si>
    <t xml:space="preserve"> 16.1.26 </t>
  </si>
  <si>
    <t xml:space="preserve"> SESA1784 </t>
  </si>
  <si>
    <t>DUTO FABRICADO EM PAINEIS PRÉ ISOLADOS COM 20mm DE ESPESSURA DE ESPUMA RIGIDA DE POLIURETANO, REVESTIDO NAS DUAS FACES COM LAMINA DE ALUMINIO GOFRADO E PELICULA DE PROTEÇÃO CONTRA FUNGOS E BACTERIAS</t>
  </si>
  <si>
    <t xml:space="preserve"> 16.2 </t>
  </si>
  <si>
    <t>CABEAMENTO ESTRUTURADO</t>
  </si>
  <si>
    <t xml:space="preserve"> 16.2.1 </t>
  </si>
  <si>
    <t xml:space="preserve"> 160812 </t>
  </si>
  <si>
    <t>Fornecimento e instalação de Mini Rack de Parede Padrão 19" - 16 U´s x 570mm</t>
  </si>
  <si>
    <t xml:space="preserve"> 16.2.2 </t>
  </si>
  <si>
    <t xml:space="preserve"> 100561 </t>
  </si>
  <si>
    <t>QUADRO DE DISTRIBUICAO PARA TELEFONE N.3, 40X40X12CM EM CHAPA METALICA, DE EMBUTIR, SEM ACESSORIOS, PADRAO TELEBRAS, FORNECIMENTO E INSTALAÇÃO. AF_11/2019</t>
  </si>
  <si>
    <t xml:space="preserve"> 16.2.3 </t>
  </si>
  <si>
    <t xml:space="preserve"> 16.2.4 </t>
  </si>
  <si>
    <t xml:space="preserve"> 16.2.5 </t>
  </si>
  <si>
    <t xml:space="preserve"> 16.2.6 </t>
  </si>
  <si>
    <t xml:space="preserve"> 150632 </t>
  </si>
  <si>
    <t>Caixa de passagem 150x150x80mm, chapa 18, com tampa parafusada</t>
  </si>
  <si>
    <t xml:space="preserve"> 16.2.7 </t>
  </si>
  <si>
    <t xml:space="preserve"> 150634 </t>
  </si>
  <si>
    <t>Caixa de passagem 300x300x120mm, chapa 18, com tampa parafusada</t>
  </si>
  <si>
    <t xml:space="preserve"> 16.2.8 </t>
  </si>
  <si>
    <t xml:space="preserve"> 101795 </t>
  </si>
  <si>
    <t>CAIXA ENTERRADA PARA INSTALAÇÕES TELEFÔNICAS TIPO R1, EM ALVENARIA COM BLOCOS DE CONCRETO, DIMENSÕES INTERNAS: 0,35X0,60X0,60 M, EXCLUINDO TAMPÃO. AF_12/2020</t>
  </si>
  <si>
    <t xml:space="preserve"> 16.2.9 </t>
  </si>
  <si>
    <t xml:space="preserve"> 101798 </t>
  </si>
  <si>
    <t>TAMPA PARA CAIXA TIPO R1, EM FERRO FUNDIDO, DIMENSÕES INTERNAS: 0,40 X 0,60 M - FORNECIMENTO E INSTALAÇÃO. AF_12/2020</t>
  </si>
  <si>
    <t xml:space="preserve"> 16.2.10 </t>
  </si>
  <si>
    <t xml:space="preserve"> 16.2.11 </t>
  </si>
  <si>
    <t xml:space="preserve"> 151128 </t>
  </si>
  <si>
    <t>Eletroduto de PVC rígido roscável, diâm. 1 1/4" (40mm), inclusive conexões</t>
  </si>
  <si>
    <t xml:space="preserve"> 16.2.12 </t>
  </si>
  <si>
    <t xml:space="preserve"> 16.2.13 </t>
  </si>
  <si>
    <t xml:space="preserve"> 16.2.14 </t>
  </si>
  <si>
    <t xml:space="preserve"> 160808 </t>
  </si>
  <si>
    <t>Fornecimento e instalação de Cabo de rede par trançado 4 pares Categoria 5e</t>
  </si>
  <si>
    <t xml:space="preserve"> 16.2.15 </t>
  </si>
  <si>
    <t xml:space="preserve"> 98293 </t>
  </si>
  <si>
    <t>CABO TELEFÔNICO CI-50 10 PARES INSTALADO EM DISTRIBUIÇÃO DE EDIFICAÇÃO INSTITUCIONAL - FORNECIMENTO E INSTALAÇÃO. AF_11/2019</t>
  </si>
  <si>
    <t xml:space="preserve"> 16.2.16 </t>
  </si>
  <si>
    <t xml:space="preserve"> 98400 </t>
  </si>
  <si>
    <t>CABO TELEFÔNICO CTP-APL-50 10 PARES INSTALADO EM ENTRADA DE EDIFICAÇÃO - FORNECIMENTO E INSTALAÇÃO. AF_11/2019</t>
  </si>
  <si>
    <t xml:space="preserve"> 16.2.17 </t>
  </si>
  <si>
    <t xml:space="preserve"> SESA1325 </t>
  </si>
  <si>
    <t>Espelho 4" x 2" com 2 conectores RJ 45 fêmea CAT. 5e</t>
  </si>
  <si>
    <t xml:space="preserve"> 16.2.18 </t>
  </si>
  <si>
    <t xml:space="preserve"> SESA1735 </t>
  </si>
  <si>
    <t>PLACA/TAMPA CEGA OU COM 1 FURO, EM PVC, 4 X 2"</t>
  </si>
  <si>
    <t xml:space="preserve"> 16.2.19 </t>
  </si>
  <si>
    <t xml:space="preserve"> SESA1746 </t>
  </si>
  <si>
    <t>PLACA/TAMPA CEGA OU COM 1 FURO, EM PVC, 4 X 4"</t>
  </si>
  <si>
    <t xml:space="preserve"> 16.2.20 </t>
  </si>
  <si>
    <t xml:space="preserve"> 160823 </t>
  </si>
  <si>
    <t>Calha com 8 Tomadas 20A, inclusive fixação em rack padrão 19", com chicote de 2 metros de comprimento</t>
  </si>
  <si>
    <t xml:space="preserve"> 16.2.21 </t>
  </si>
  <si>
    <t xml:space="preserve"> 160825 </t>
  </si>
  <si>
    <t>Guia de Cabos Fechado Horizontal Padrão 19" - 1 U´s, inclusive fixação em Rack 19"</t>
  </si>
  <si>
    <t xml:space="preserve"> 16.2.22 </t>
  </si>
  <si>
    <t xml:space="preserve"> 160829 </t>
  </si>
  <si>
    <t>Painel de Fechamento Frontal 1 U, inclusive fixação em Rack 19"</t>
  </si>
  <si>
    <t xml:space="preserve"> 16.2.23 </t>
  </si>
  <si>
    <t xml:space="preserve"> 160831 </t>
  </si>
  <si>
    <t>Bandeja Simples Fixa 1 U x 290mm carga máxima 20kg, inclusive fixação em Rack 19"</t>
  </si>
  <si>
    <t xml:space="preserve"> 16.2.24 </t>
  </si>
  <si>
    <t xml:space="preserve"> 160835 </t>
  </si>
  <si>
    <t>Kit Ventilação composto por 2 Ventiladores Bi-Volts, inclusive fixação em Rack 19"</t>
  </si>
  <si>
    <t xml:space="preserve"> 16.2.25 </t>
  </si>
  <si>
    <t xml:space="preserve"> 160840 </t>
  </si>
  <si>
    <t>Patch Panel 24 Portas RJ45/IDC Cat.5e, inclusive fixação em Rack 19"</t>
  </si>
  <si>
    <t xml:space="preserve"> 16.2.26 </t>
  </si>
  <si>
    <t xml:space="preserve"> 160845 </t>
  </si>
  <si>
    <t>Patch Cord Multilan Extra Flexível CAT 5e U/UTP RJ-45 - 1,50 m</t>
  </si>
  <si>
    <t xml:space="preserve"> 16.2.27 </t>
  </si>
  <si>
    <t xml:space="preserve"> 160869 </t>
  </si>
  <si>
    <t>Certificação avulsa dos pontos com emissão de relatório do equipamento de teste até 100 pontos</t>
  </si>
  <si>
    <t xml:space="preserve"> 16.2.28 </t>
  </si>
  <si>
    <t xml:space="preserve"> SESA1747 </t>
  </si>
  <si>
    <t>Bloco de ligação interna para 10 pares, BLI-10</t>
  </si>
  <si>
    <t xml:space="preserve"> 16.3 </t>
  </si>
  <si>
    <t>ALARME E CFTV</t>
  </si>
  <si>
    <t xml:space="preserve"> 16.3.1 </t>
  </si>
  <si>
    <t xml:space="preserve"> SESA1748 </t>
  </si>
  <si>
    <t>Central de alarme monitorada, 10 zonas, com teclado, referência Intelbrás ou equivalente</t>
  </si>
  <si>
    <t xml:space="preserve"> 16.3.2 </t>
  </si>
  <si>
    <t xml:space="preserve"> 16.3.3 </t>
  </si>
  <si>
    <t xml:space="preserve"> 16.3.6 </t>
  </si>
  <si>
    <t xml:space="preserve"> 16.3.7 </t>
  </si>
  <si>
    <t xml:space="preserve"> 16.3.9 </t>
  </si>
  <si>
    <t xml:space="preserve"> 16.3.10 </t>
  </si>
  <si>
    <t xml:space="preserve"> 16.3.11 </t>
  </si>
  <si>
    <t xml:space="preserve"> SESA1749 </t>
  </si>
  <si>
    <t>Cabo para rede 24 AWG com 4 pares, categoria 6</t>
  </si>
  <si>
    <t xml:space="preserve"> 16.3.12 </t>
  </si>
  <si>
    <t xml:space="preserve"> SESA1731 </t>
  </si>
  <si>
    <t>Fio ou cabo paralelo de cobre, com isolamento para 750V, seção de 2 x 1.5 mm2</t>
  </si>
  <si>
    <t xml:space="preserve"> 16.3.13 </t>
  </si>
  <si>
    <t xml:space="preserve"> 160806 </t>
  </si>
  <si>
    <t>Espelho 4" x 2" com conector RJ 45 fêmea CAT. 5e</t>
  </si>
  <si>
    <t xml:space="preserve"> 16.3.14 </t>
  </si>
  <si>
    <t xml:space="preserve"> 16.3.15 </t>
  </si>
  <si>
    <t xml:space="preserve"> 16.3.16 </t>
  </si>
  <si>
    <t xml:space="preserve"> 16.3.17 </t>
  </si>
  <si>
    <t xml:space="preserve"> 16.3.18 </t>
  </si>
  <si>
    <t xml:space="preserve"> SESA1750 </t>
  </si>
  <si>
    <t>SENSOR DE PRESENÇA PASSIVO, PARA ÁREA FECHADA, COM FIO, ALCANCE DE 12M</t>
  </si>
  <si>
    <t xml:space="preserve"> 16.3.19 </t>
  </si>
  <si>
    <t xml:space="preserve"> SESA1751 </t>
  </si>
  <si>
    <t>Sirene de alarme eletronica média, interna</t>
  </si>
  <si>
    <t xml:space="preserve"> 16.3.20 </t>
  </si>
  <si>
    <t xml:space="preserve"> 16.4 </t>
  </si>
  <si>
    <t>SISTEMA DE ENERGIA SOLAR</t>
  </si>
  <si>
    <t xml:space="preserve"> 16.4.1 </t>
  </si>
  <si>
    <t xml:space="preserve"> SESA1779 </t>
  </si>
  <si>
    <t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</si>
  <si>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 xml:space="preserve"> 17 </t>
  </si>
  <si>
    <t>APARELHOS HIDROSSANITÁRIOS</t>
  </si>
  <si>
    <t xml:space="preserve"> 17.1 </t>
  </si>
  <si>
    <t>LOUÇAS</t>
  </si>
  <si>
    <t xml:space="preserve"> 17.1.1 </t>
  </si>
  <si>
    <t xml:space="preserve"> SESA907 </t>
  </si>
  <si>
    <t>LAVATÓRIO DE LOUÇA BRANCA SEM COLUNA, LINHA IZY L.915, INCLUSIVE SIFÃO, VÁLVULA E ENGATES CROMADOS, EXCLUSIVE TORNEIRA</t>
  </si>
  <si>
    <t xml:space="preserve"> 17.1.2 </t>
  </si>
  <si>
    <t xml:space="preserve"> 170133 </t>
  </si>
  <si>
    <t>Cuba louça branca oval, de embutir, Mod. L37, marca de ref. Deca incl. válvula e sifão, exclusive torneira.</t>
  </si>
  <si>
    <t xml:space="preserve"> 17.1.3 </t>
  </si>
  <si>
    <t xml:space="preserve"> SESA1650 </t>
  </si>
  <si>
    <t>TANQUE DE LOUÇA BRANCA 30L COM COLUNA, MARCA DE REFERÊNCIA DECA OU EQUIVALENTE, INCLUSIVE SIFÃO, VÁLVULA E ENGATES CROMADOS</t>
  </si>
  <si>
    <t xml:space="preserve"> 17.1.4 </t>
  </si>
  <si>
    <t xml:space="preserve"> 170136 </t>
  </si>
  <si>
    <t>Bacia sanitária de louça branca, com caixa acoplada duplo acionamento, marca de ref. Deca Linha Ravena ou equivalente, inclusive assento plástico e acessórios de fixação</t>
  </si>
  <si>
    <t xml:space="preserve"> 17.1.5 </t>
  </si>
  <si>
    <t xml:space="preserve"> 170126 </t>
  </si>
  <si>
    <t>Bacia sifonada de louça branca sem abertura frontal para portadores de necessidades especiais, Vogue Plus Conforto - Linha Conforto, mod P510, incl. assento poliester, ref.AP51,marca de ref. Deca ou equivalente, sem abertura frontal</t>
  </si>
  <si>
    <t xml:space="preserve"> 17.1.6 </t>
  </si>
  <si>
    <t xml:space="preserve"> 95547 </t>
  </si>
  <si>
    <t>SABONETEIRA PLASTICA TIPO DISPENSER PARA SABONETE LIQUIDO COM RESERVATORIO 800 A 1500 ML, INCLUSO FIXAÇÃO. AF_01/2020</t>
  </si>
  <si>
    <t xml:space="preserve"> 17.1.7 </t>
  </si>
  <si>
    <t xml:space="preserve"> SESA919 </t>
  </si>
  <si>
    <t>DISPENSER PARA PAPEL TOALHA EM PLASTICO ABS, COR BRANCO, INTERFOLHADO, COM DUAS DOBRAS</t>
  </si>
  <si>
    <t xml:space="preserve"> 17.1.8 </t>
  </si>
  <si>
    <t xml:space="preserve"> SESA918 </t>
  </si>
  <si>
    <t>PORTA PAPEL HIGIENICO EM PLASTICO ABS, COR BRANCO, ROLÃO PARA 300 M</t>
  </si>
  <si>
    <t xml:space="preserve"> 17.2 </t>
  </si>
  <si>
    <t>BANCADAS</t>
  </si>
  <si>
    <t xml:space="preserve"> 17.2.1 </t>
  </si>
  <si>
    <t xml:space="preserve"> 170220 </t>
  </si>
  <si>
    <t>Bancada de granito com espessura de 2 cm</t>
  </si>
  <si>
    <t xml:space="preserve"> 17.2.2 </t>
  </si>
  <si>
    <t xml:space="preserve"> SESA1718 </t>
  </si>
  <si>
    <t>RODABANCADA EM GRANITO CINZA ANDORINHA, ESP. 2CM, H=10,0CM, ASSENTADO COM ARGAMASSA DE CIMENTO, CAL HIDRATADA E AREIA, INCLUINDO REJUNTAMENTO COM CIMENTO BRANCO</t>
  </si>
  <si>
    <t xml:space="preserve"> 17.3 </t>
  </si>
  <si>
    <t>TORNEIRAS, REGISTROS, VÁLVULAS E METAIS</t>
  </si>
  <si>
    <t xml:space="preserve"> 17.3.1 </t>
  </si>
  <si>
    <t xml:space="preserve"> 170310 </t>
  </si>
  <si>
    <t>Torneira pressão cromada diam. 3/4" para uso geral, marcas de referência Fabrimar, Deca ou Docol</t>
  </si>
  <si>
    <t xml:space="preserve"> 17.3.2 </t>
  </si>
  <si>
    <t xml:space="preserve"> 170304 </t>
  </si>
  <si>
    <t>Torneira pressão cromada diâm. 1/2" para lavatório, marcas de referência Fabrimar, Deca ou Docol</t>
  </si>
  <si>
    <t xml:space="preserve"> 17.3.3 </t>
  </si>
  <si>
    <t xml:space="preserve"> SESA1719 </t>
  </si>
  <si>
    <t>Torneira de mesa, referência pressmatic benefit Docol ou equivalente</t>
  </si>
  <si>
    <t xml:space="preserve"> 17.3.4 </t>
  </si>
  <si>
    <t xml:space="preserve"> SESA1720 </t>
  </si>
  <si>
    <t>Torneira hospitalar, alavanca - cotovelo, bica alta</t>
  </si>
  <si>
    <t xml:space="preserve"> 17.3.5 </t>
  </si>
  <si>
    <t xml:space="preserve"> 170320 </t>
  </si>
  <si>
    <t>Registro de gaveta bruto diam. 20mm (3/4")</t>
  </si>
  <si>
    <t xml:space="preserve"> 17.3.6 </t>
  </si>
  <si>
    <t xml:space="preserve"> 170321 </t>
  </si>
  <si>
    <t>Registro de gaveta bruto diam. 25mm (1")</t>
  </si>
  <si>
    <t xml:space="preserve"> 17.3.7 </t>
  </si>
  <si>
    <t xml:space="preserve"> 170323 </t>
  </si>
  <si>
    <t>Registro de gaveta bruto diam. 40mm (11/2")</t>
  </si>
  <si>
    <t xml:space="preserve"> 17.3.8 </t>
  </si>
  <si>
    <t xml:space="preserve"> 170328 </t>
  </si>
  <si>
    <t>Registro de gaveta com canopla cromada, diam. 20mm (3/4"), marcas de referência Fabrimar, Deca ou Docol</t>
  </si>
  <si>
    <t xml:space="preserve"> 17.3.9 </t>
  </si>
  <si>
    <t xml:space="preserve"> 170317 </t>
  </si>
  <si>
    <t>Registro de pressão com canopla cromada diam. 20mm (3/4"), marcas de referência Fabrimar, Deca ou Docol</t>
  </si>
  <si>
    <t xml:space="preserve"> 17.3.10 </t>
  </si>
  <si>
    <t xml:space="preserve"> 90371 </t>
  </si>
  <si>
    <t>REGISTRO DE ESFERA, PVC, ROSCÁVEL, COM VOLANTE, 3/4" - FORNECIMENTO E INSTALAÇÃO. AF_08/2021</t>
  </si>
  <si>
    <t xml:space="preserve"> 17.4 </t>
  </si>
  <si>
    <t>OUTROS APARELHOS</t>
  </si>
  <si>
    <t xml:space="preserve"> 17.4.1 </t>
  </si>
  <si>
    <t xml:space="preserve"> 170512 </t>
  </si>
  <si>
    <t>Cuba de aço inox n° 1(dim.460x300x150)mm, marcas de referência Franke, Strake, tramontina, inclusive válvula de metal 31/2" e sifão cromado 1 x 1/2", excl. torneira</t>
  </si>
  <si>
    <t xml:space="preserve"> 17.4.2 </t>
  </si>
  <si>
    <t xml:space="preserve"> SESA1716 </t>
  </si>
  <si>
    <t>Tanque de expurgo em aco inoxidavel liga 18:8, padrao americano,AISI 304 no 18, medindo: (600x500x850)mm, com 01 (uma) cuba deexpurgo de (500x400x300)mm, sifao de aco inoxidavel de 75mm dediametro, face superior com acabamento escovado e grade basculanteremovivel, tampa em inox com abertura lateral e ralo perfurado, referência TQ-EXP, Inconox ou equivalente</t>
  </si>
  <si>
    <t xml:space="preserve"> 17.4.3 </t>
  </si>
  <si>
    <t xml:space="preserve"> 170601 </t>
  </si>
  <si>
    <t>Barra de apoio reta em aço inox 304 p/ portadores de necessidades especiais (NBR 9050), largura 40 cm</t>
  </si>
  <si>
    <t xml:space="preserve"> 17.4.4 </t>
  </si>
  <si>
    <t xml:space="preserve"> 170603 </t>
  </si>
  <si>
    <t>Barra de apoio reta em aço inox 304 p/ portadores de necessidades especiais (NBR 9050), largura 80 cm</t>
  </si>
  <si>
    <t xml:space="preserve"> 17.4.5 </t>
  </si>
  <si>
    <t xml:space="preserve"> 170614 </t>
  </si>
  <si>
    <t>Conjunto Barra de apoio barra de apoio lateral, formato "U", em aço inox polido 304 Ø 1.1/4" dim. comprimento médio 30 p/ lavatório, p/ portadores de necessidades especiais (NBR 9050)</t>
  </si>
  <si>
    <t xml:space="preserve"> 17.4.6 </t>
  </si>
  <si>
    <t xml:space="preserve"> 170550 </t>
  </si>
  <si>
    <t>Reservatório de polietileno de 2000L, inclusive peça de apoio 6x16 cm, exclusive flanges e torneira de bóia</t>
  </si>
  <si>
    <t xml:space="preserve"> 18 </t>
  </si>
  <si>
    <t>APARELHOS ELÉTRICOS</t>
  </si>
  <si>
    <t xml:space="preserve"> 18.1 </t>
  </si>
  <si>
    <t>LUMINÁRIAS</t>
  </si>
  <si>
    <t xml:space="preserve"> 18.1.1 </t>
  </si>
  <si>
    <t xml:space="preserve"> 181007 </t>
  </si>
  <si>
    <t>Luminária embutir compl., corpo ch. aço pintada branca, refletor,aletas parabólicas alum.alta pureza e refletância nclusive 4 lâmpadas LED T8 9W temp. de cor 5000k - Ref.CE416AL-N - AMES, 6026 - LUMAVI OU EQUIVALENTE</t>
  </si>
  <si>
    <t xml:space="preserve"> 18.1.2 </t>
  </si>
  <si>
    <t xml:space="preserve"> 181003 </t>
  </si>
  <si>
    <t>Luminaria embutir compl., corpo ch. aço pintada branca, refletor aletas parabólicas alum.alta pureza e refletância inclusive 2 lâmpadas LED T8 9W temp. de cor 5000k c/ 60cm - REF. CE216AL-N - AMES, 6024 - LUMAVI OU EQUIVALENTE</t>
  </si>
  <si>
    <t xml:space="preserve"> 18.1.3 </t>
  </si>
  <si>
    <t xml:space="preserve"> 181004 </t>
  </si>
  <si>
    <t>Luminaria embutir compl., corpo ch. aço pintada branca, refletor, aletas parabólicas alum.alta pureza e refletância inclusive 2 lâmpadas LED T8 18W temp. de cor 5000k c/ 1,20m - Ref. CE232AL-N - AMES, 6025 - LUMAVI -LDEF 2X32W - LUMILUZ OU EQUIVALENTE</t>
  </si>
  <si>
    <t xml:space="preserve"> 18.1.5 </t>
  </si>
  <si>
    <t xml:space="preserve"> SESA1740 </t>
  </si>
  <si>
    <t>Luminaria embutir compl., corpo ch. aço pintada branca, refletor, aletas parabólicas alum.alta pureza e refletância inclusive 2 lâmpadas LED T8 9/10W c/ 60cm - Ref. Lumicenter ou equivalente</t>
  </si>
  <si>
    <t xml:space="preserve"> 18.1.6 </t>
  </si>
  <si>
    <t xml:space="preserve"> SESA1741 </t>
  </si>
  <si>
    <t>Luminaria embutir compl., corpo ch. aço pintada branca, refletor, aletas parabólicas alum.alta pureza e refletância, inclusive 2 lâmpadas LED 18/20W c/1,20m,  referência Lumicenter ou equivalente</t>
  </si>
  <si>
    <t xml:space="preserve"> 18.1.7 </t>
  </si>
  <si>
    <t xml:space="preserve"> SESA1318 </t>
  </si>
  <si>
    <t>LUMINÁRIA ARANDELA TIPO TARTARUGA, COM GRADE, DE SOBREPOR, COM 1 LÂMPADA LED DE 10/15 W</t>
  </si>
  <si>
    <t xml:space="preserve"> 18.2 </t>
  </si>
  <si>
    <t>INTERRUPTORES, TOMADAS E PLACAS</t>
  </si>
  <si>
    <t xml:space="preserve"> 18.2.1 </t>
  </si>
  <si>
    <t xml:space="preserve"> 180201 </t>
  </si>
  <si>
    <t>Tomada padrão brasileiro linha branca, NBR 14136 2 polos + terra 10A/250V, com placa 4x2"</t>
  </si>
  <si>
    <t xml:space="preserve"> 18.2.2 </t>
  </si>
  <si>
    <t xml:space="preserve"> 180202 </t>
  </si>
  <si>
    <t>Tomada padrão brasileiro linha branca, NBR 14136 2 polos + terra 20A/250V, com placa 4x2"</t>
  </si>
  <si>
    <t xml:space="preserve"> 18.2.3 </t>
  </si>
  <si>
    <t xml:space="preserve"> SESA1732 </t>
  </si>
  <si>
    <t>Tomada dupla padrão brasileiro linha branca, NBR 14136 2 polos + terra 10A/250V, com placa 4x2"</t>
  </si>
  <si>
    <t xml:space="preserve"> 18.2.4 </t>
  </si>
  <si>
    <t xml:space="preserve"> 180204 </t>
  </si>
  <si>
    <t>Interruptor de uma tecla simples 10A/250V, com placa 4x2"</t>
  </si>
  <si>
    <t xml:space="preserve"> 18.2.6 </t>
  </si>
  <si>
    <t xml:space="preserve"> 180206 </t>
  </si>
  <si>
    <t>Interruptor de uma tecla paralelo 10A/250V, com placa 4x2"</t>
  </si>
  <si>
    <t xml:space="preserve"> 18.2.8 </t>
  </si>
  <si>
    <t xml:space="preserve"> 91981 </t>
  </si>
  <si>
    <t>INTERRUPTOR BIPOLAR (1 MÓDULO), 10A/250V, INCLUINDO SUPORTE E PLACA - FORNECIMENTO E INSTALAÇÃO. AF_09/2017</t>
  </si>
  <si>
    <t xml:space="preserve"> 18.2.9 </t>
  </si>
  <si>
    <t xml:space="preserve"> 18.2.10 </t>
  </si>
  <si>
    <t xml:space="preserve"> SESA1752 </t>
  </si>
  <si>
    <t>Tomada dupla padrão brasileiro linha branca, NBR 14136 2 polos + terra 10A/250V, com placa 4x4"</t>
  </si>
  <si>
    <t xml:space="preserve"> 19 </t>
  </si>
  <si>
    <t>PINTURA</t>
  </si>
  <si>
    <t xml:space="preserve"> 19.1 </t>
  </si>
  <si>
    <t>SOBRE PAREDES E FORROS</t>
  </si>
  <si>
    <t xml:space="preserve"> 19.1.1 </t>
  </si>
  <si>
    <t xml:space="preserve"> 190103 </t>
  </si>
  <si>
    <t>Emassamento de paredes e forros, com duas demãos de massa acrílica, marcas de referência Suvinil, Coral ou Metalatex</t>
  </si>
  <si>
    <t xml:space="preserve"> 19.1.2 </t>
  </si>
  <si>
    <t xml:space="preserve"> 190106 </t>
  </si>
  <si>
    <t>Pintura com tinta acrílica, marcas de referência Suvinil, Coral ou Metalatex, inclusive selador acrílico, em paredes e forros, a três demãos</t>
  </si>
  <si>
    <t xml:space="preserve"> 19.2 </t>
  </si>
  <si>
    <t>SOBRE MADEIRA</t>
  </si>
  <si>
    <t xml:space="preserve"> 19.2.1 </t>
  </si>
  <si>
    <t xml:space="preserve"> 190301 </t>
  </si>
  <si>
    <t>Emassamento de esquadrias de madeira, com duas demãos de massa à base de óleo, marcas de referência Suvinil, Coral ou Metalatex</t>
  </si>
  <si>
    <t xml:space="preserve"> 19.2.2 </t>
  </si>
  <si>
    <t xml:space="preserve"> 190302 </t>
  </si>
  <si>
    <t>Pintura com tinta esmalte sintético, marcas de referência Suvinil, Coral ou Metalatex, inclusive fundo branco nivelador, em madeira, a duas demãos</t>
  </si>
  <si>
    <t xml:space="preserve"> 20 </t>
  </si>
  <si>
    <t>SERVIÇOS COMPLEMENTARES</t>
  </si>
  <si>
    <t xml:space="preserve"> 20.1 </t>
  </si>
  <si>
    <t>TRATAMENTO, CONSERVAÇÃO E LIMPEZA</t>
  </si>
  <si>
    <t xml:space="preserve"> 20.1.1 </t>
  </si>
  <si>
    <t xml:space="preserve"> 200401 </t>
  </si>
  <si>
    <t>Limpeza geral da obra (edificação)</t>
  </si>
  <si>
    <t xml:space="preserve"> 20.2 </t>
  </si>
  <si>
    <t>SERVIÇOS DIVERSOS</t>
  </si>
  <si>
    <t xml:space="preserve"> 20.2.1 </t>
  </si>
  <si>
    <t xml:space="preserve"> 200513 </t>
  </si>
  <si>
    <t>Escada tipo marinheiro de tubo de ferro 1" e 3/4", com h=4.20m, para acesso a caixa d'água, inclusive pintura em esmalte sintético, conforme detalhe em projeto</t>
  </si>
  <si>
    <t xml:space="preserve"> 20.2.2 </t>
  </si>
  <si>
    <t xml:space="preserve"> SESA1663 </t>
  </si>
  <si>
    <t>Brise em madeira pau d' arco, com réguas cantos abaulados 10 x 2cm, protegidas duas demãos de sparlack cetol deck semi-brilho, em todas as faces, antes do assentamento</t>
  </si>
  <si>
    <t>Total Geral</t>
  </si>
  <si>
    <t>Data-base: 09/2022</t>
  </si>
  <si>
    <t>B.D.I. 31,96%</t>
  </si>
  <si>
    <t>B.D.I. equipamentos 15,57%</t>
  </si>
  <si>
    <t>Leis Sociais: 157,27%</t>
  </si>
  <si>
    <t>Reajustamento Planilha Base - ÍNDICE NACIONAL DE CUSTO DA CONSTRUÇÃO (INCC)</t>
  </si>
  <si>
    <t>Indice de reajuste</t>
  </si>
  <si>
    <t>TOTAL</t>
  </si>
  <si>
    <t>CONTRATADO</t>
  </si>
  <si>
    <t>PROPOSTA DA EMPRESA</t>
  </si>
  <si>
    <t>DESCRIÇÃO</t>
  </si>
  <si>
    <t>ITEM</t>
  </si>
  <si>
    <t>CÓDIGO</t>
  </si>
  <si>
    <t>BANCO</t>
  </si>
  <si>
    <t>QUANT.</t>
  </si>
  <si>
    <t xml:space="preserve">VALOR UNIT. </t>
  </si>
  <si>
    <t>VALOR UNIT. COM BDI</t>
  </si>
  <si>
    <t>VALOR UNIT. (C/BDI E INCC)</t>
  </si>
  <si>
    <t>VALOR UNITÁRIO</t>
  </si>
  <si>
    <t xml:space="preserve">VALOR TOTAL </t>
  </si>
  <si>
    <r>
      <rPr>
        <b/>
        <sz val="11"/>
        <rFont val="Arial"/>
        <family val="2"/>
      </rPr>
      <t>MARINA CRISTINA NOGUEIRA</t>
    </r>
    <r>
      <rPr>
        <sz val="11"/>
        <rFont val="Arial"/>
        <family val="1"/>
      </rPr>
      <t xml:space="preserve">
Engenheira Civil
CREA ES-054411/D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</si>
</sst>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0.0%"/>
  </numFmts>
  <fonts count="16" x14ac:knownFonts="1">
    <font>
      <sz val="11"/>
      <name val="Arial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8"/>
      <name val="Arial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2"/>
      <color rgb="FF000000"/>
      <name val="Arial"/>
      <family val="1"/>
    </font>
    <font>
      <sz val="11"/>
      <name val="Arial"/>
      <family val="1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" fillId="0" borderId="0"/>
  </cellStyleXfs>
  <cellXfs count="58">
    <xf numFmtId="0" fontId="0" fillId="0" borderId="0" xfId="0"/>
    <xf numFmtId="44" fontId="7" fillId="8" borderId="4" xfId="1" applyFont="1" applyFill="1" applyBorder="1" applyAlignment="1" applyProtection="1">
      <alignment horizontal="center" vertical="center" wrapText="1"/>
      <protection locked="0"/>
    </xf>
    <xf numFmtId="44" fontId="8" fillId="12" borderId="4" xfId="1" applyFont="1" applyFill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wrapText="1"/>
      <protection locked="0"/>
    </xf>
    <xf numFmtId="0" fontId="4" fillId="13" borderId="0" xfId="0" applyFont="1" applyFill="1" applyAlignment="1" applyProtection="1">
      <alignment vertical="center" wrapText="1"/>
    </xf>
    <xf numFmtId="0" fontId="4" fillId="13" borderId="0" xfId="0" applyFont="1" applyFill="1" applyAlignment="1" applyProtection="1">
      <alignment horizontal="center" vertical="center" wrapText="1"/>
    </xf>
    <xf numFmtId="44" fontId="4" fillId="13" borderId="0" xfId="1" applyFont="1" applyFill="1" applyAlignment="1" applyProtection="1">
      <alignment vertical="center" wrapText="1"/>
    </xf>
    <xf numFmtId="0" fontId="0" fillId="0" borderId="0" xfId="0" applyProtection="1"/>
    <xf numFmtId="0" fontId="1" fillId="2" borderId="0" xfId="0" applyFont="1" applyFill="1" applyAlignment="1" applyProtection="1">
      <alignment horizontal="center" vertical="top" wrapText="1"/>
    </xf>
    <xf numFmtId="0" fontId="1" fillId="2" borderId="0" xfId="0" applyFont="1" applyFill="1" applyAlignment="1" applyProtection="1">
      <alignment horizontal="left" vertical="top" wrapText="1"/>
    </xf>
    <xf numFmtId="44" fontId="1" fillId="2" borderId="0" xfId="1" applyFont="1" applyFill="1" applyAlignment="1" applyProtection="1">
      <alignment horizontal="center" vertical="top" wrapText="1"/>
    </xf>
    <xf numFmtId="0" fontId="2" fillId="13" borderId="0" xfId="0" applyFont="1" applyFill="1" applyAlignment="1" applyProtection="1">
      <alignment horizontal="left" vertical="top" wrapText="1"/>
    </xf>
    <xf numFmtId="0" fontId="2" fillId="13" borderId="0" xfId="0" applyFont="1" applyFill="1" applyAlignment="1" applyProtection="1">
      <alignment horizontal="left" vertical="top" wrapText="1"/>
    </xf>
    <xf numFmtId="0" fontId="1" fillId="2" borderId="6" xfId="0" applyFont="1" applyFill="1" applyBorder="1" applyAlignment="1" applyProtection="1">
      <alignment horizontal="center" vertical="top" wrapText="1"/>
    </xf>
    <xf numFmtId="44" fontId="2" fillId="13" borderId="0" xfId="1" applyFont="1" applyFill="1" applyAlignment="1" applyProtection="1">
      <alignment horizontal="center" vertical="top" wrapText="1"/>
    </xf>
    <xf numFmtId="0" fontId="15" fillId="3" borderId="4" xfId="0" applyFont="1" applyFill="1" applyBorder="1" applyAlignment="1" applyProtection="1">
      <alignment horizontal="center" vertical="center" wrapText="1"/>
    </xf>
    <xf numFmtId="0" fontId="15" fillId="5" borderId="4" xfId="0" applyFont="1" applyFill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/>
    </xf>
    <xf numFmtId="0" fontId="6" fillId="0" borderId="0" xfId="0" applyFont="1" applyProtection="1"/>
    <xf numFmtId="0" fontId="15" fillId="4" borderId="4" xfId="0" applyFont="1" applyFill="1" applyBorder="1" applyAlignment="1" applyProtection="1">
      <alignment horizontal="center" vertical="center" wrapText="1"/>
    </xf>
    <xf numFmtId="0" fontId="15" fillId="5" borderId="4" xfId="0" applyFont="1" applyFill="1" applyBorder="1" applyAlignment="1" applyProtection="1">
      <alignment horizontal="center" vertical="center" wrapText="1"/>
    </xf>
    <xf numFmtId="44" fontId="15" fillId="5" borderId="4" xfId="1" applyFont="1" applyFill="1" applyBorder="1" applyAlignment="1" applyProtection="1">
      <alignment horizontal="center" vertical="center" wrapText="1"/>
    </xf>
    <xf numFmtId="0" fontId="7" fillId="6" borderId="4" xfId="0" applyFont="1" applyFill="1" applyBorder="1" applyAlignment="1" applyProtection="1">
      <alignment horizontal="left" vertical="top" wrapText="1"/>
    </xf>
    <xf numFmtId="0" fontId="7" fillId="7" borderId="4" xfId="0" applyFont="1" applyFill="1" applyBorder="1" applyAlignment="1" applyProtection="1">
      <alignment horizontal="center" vertical="center" wrapText="1"/>
    </xf>
    <xf numFmtId="44" fontId="7" fillId="6" borderId="4" xfId="1" applyFont="1" applyFill="1" applyBorder="1" applyAlignment="1" applyProtection="1">
      <alignment horizontal="center" vertical="center" wrapText="1"/>
    </xf>
    <xf numFmtId="44" fontId="7" fillId="8" borderId="4" xfId="1" applyFont="1" applyFill="1" applyBorder="1" applyAlignment="1" applyProtection="1">
      <alignment horizontal="center" vertical="center" wrapText="1"/>
    </xf>
    <xf numFmtId="0" fontId="8" fillId="9" borderId="4" xfId="0" applyFont="1" applyFill="1" applyBorder="1" applyAlignment="1" applyProtection="1">
      <alignment horizontal="left" vertical="top" wrapText="1"/>
    </xf>
    <xf numFmtId="0" fontId="8" fillId="11" borderId="4" xfId="0" applyFont="1" applyFill="1" applyBorder="1" applyAlignment="1" applyProtection="1">
      <alignment horizontal="right" vertical="top" wrapText="1"/>
    </xf>
    <xf numFmtId="0" fontId="8" fillId="10" borderId="4" xfId="0" applyFont="1" applyFill="1" applyBorder="1" applyAlignment="1" applyProtection="1">
      <alignment horizontal="center" vertical="top" wrapText="1"/>
    </xf>
    <xf numFmtId="0" fontId="8" fillId="11" borderId="4" xfId="0" applyFont="1" applyFill="1" applyBorder="1" applyAlignment="1" applyProtection="1">
      <alignment horizontal="center" vertical="center" wrapText="1"/>
    </xf>
    <xf numFmtId="44" fontId="8" fillId="12" borderId="4" xfId="1" applyFont="1" applyFill="1" applyBorder="1" applyAlignment="1" applyProtection="1">
      <alignment horizontal="center" vertical="center" wrapText="1"/>
    </xf>
    <xf numFmtId="4" fontId="6" fillId="0" borderId="0" xfId="0" applyNumberFormat="1" applyFont="1" applyProtection="1"/>
    <xf numFmtId="0" fontId="5" fillId="14" borderId="4" xfId="0" applyFont="1" applyFill="1" applyBorder="1" applyAlignment="1" applyProtection="1">
      <alignment horizontal="right" vertical="top" wrapText="1"/>
    </xf>
    <xf numFmtId="0" fontId="6" fillId="16" borderId="4" xfId="0" applyFont="1" applyFill="1" applyBorder="1" applyAlignment="1" applyProtection="1">
      <alignment horizontal="left" vertical="top" wrapText="1"/>
    </xf>
    <xf numFmtId="0" fontId="5" fillId="14" borderId="4" xfId="0" applyFont="1" applyFill="1" applyBorder="1" applyAlignment="1" applyProtection="1">
      <alignment horizontal="right" vertical="top" wrapText="1"/>
    </xf>
    <xf numFmtId="0" fontId="5" fillId="13" borderId="4" xfId="0" applyFont="1" applyFill="1" applyBorder="1" applyAlignment="1" applyProtection="1">
      <alignment horizontal="left" vertical="top" wrapText="1"/>
    </xf>
    <xf numFmtId="4" fontId="5" fillId="15" borderId="4" xfId="0" applyNumberFormat="1" applyFont="1" applyFill="1" applyBorder="1" applyAlignment="1" applyProtection="1">
      <alignment vertical="top" wrapText="1"/>
    </xf>
    <xf numFmtId="44" fontId="5" fillId="15" borderId="4" xfId="1" applyFont="1" applyFill="1" applyBorder="1" applyAlignment="1" applyProtection="1">
      <alignment vertical="top" wrapText="1"/>
    </xf>
    <xf numFmtId="44" fontId="6" fillId="0" borderId="4" xfId="1" applyFont="1" applyBorder="1" applyProtection="1"/>
    <xf numFmtId="44" fontId="5" fillId="14" borderId="4" xfId="1" applyFont="1" applyFill="1" applyBorder="1" applyAlignment="1" applyProtection="1">
      <alignment horizontal="right" vertical="top"/>
    </xf>
    <xf numFmtId="0" fontId="6" fillId="0" borderId="0" xfId="0" applyFont="1" applyAlignment="1" applyProtection="1"/>
    <xf numFmtId="0" fontId="3" fillId="17" borderId="9" xfId="0" applyFont="1" applyFill="1" applyBorder="1" applyAlignment="1" applyProtection="1">
      <alignment horizontal="center" vertical="top" wrapText="1"/>
    </xf>
    <xf numFmtId="0" fontId="3" fillId="17" borderId="5" xfId="0" applyFont="1" applyFill="1" applyBorder="1" applyAlignment="1" applyProtection="1">
      <alignment horizontal="center" vertical="top" wrapText="1"/>
    </xf>
    <xf numFmtId="0" fontId="3" fillId="17" borderId="2" xfId="0" applyFont="1" applyFill="1" applyBorder="1" applyAlignment="1" applyProtection="1">
      <alignment horizontal="center" vertical="top" wrapText="1"/>
    </xf>
    <xf numFmtId="44" fontId="0" fillId="0" borderId="0" xfId="1" applyFont="1" applyBorder="1" applyProtection="1"/>
    <xf numFmtId="0" fontId="10" fillId="0" borderId="4" xfId="3" applyFont="1" applyFill="1" applyBorder="1" applyAlignment="1" applyProtection="1">
      <alignment horizontal="center" vertical="center" wrapText="1"/>
    </xf>
    <xf numFmtId="0" fontId="12" fillId="0" borderId="6" xfId="3" applyFont="1" applyFill="1" applyBorder="1" applyAlignment="1" applyProtection="1">
      <alignment horizontal="center" vertical="top" wrapText="1"/>
    </xf>
    <xf numFmtId="44" fontId="12" fillId="0" borderId="4" xfId="1" applyFont="1" applyFill="1" applyBorder="1" applyAlignment="1" applyProtection="1">
      <alignment horizontal="center"/>
    </xf>
    <xf numFmtId="164" fontId="0" fillId="0" borderId="0" xfId="2" applyNumberFormat="1" applyFont="1" applyFill="1" applyProtection="1"/>
    <xf numFmtId="0" fontId="0" fillId="0" borderId="0" xfId="0" applyFill="1" applyProtection="1"/>
    <xf numFmtId="17" fontId="12" fillId="0" borderId="3" xfId="3" applyNumberFormat="1" applyFont="1" applyFill="1" applyBorder="1" applyAlignment="1" applyProtection="1">
      <alignment horizontal="center"/>
    </xf>
    <xf numFmtId="17" fontId="12" fillId="0" borderId="4" xfId="3" applyNumberFormat="1" applyFont="1" applyFill="1" applyBorder="1" applyAlignment="1" applyProtection="1">
      <alignment horizontal="center"/>
    </xf>
    <xf numFmtId="44" fontId="12" fillId="0" borderId="1" xfId="1" applyFont="1" applyFill="1" applyBorder="1" applyAlignment="1" applyProtection="1">
      <alignment horizontal="center" wrapText="1"/>
    </xf>
    <xf numFmtId="44" fontId="0" fillId="0" borderId="0" xfId="1" applyFont="1" applyFill="1" applyProtection="1"/>
    <xf numFmtId="0" fontId="11" fillId="0" borderId="7" xfId="3" applyFont="1" applyFill="1" applyBorder="1" applyAlignment="1" applyProtection="1">
      <alignment horizontal="center" wrapText="1"/>
    </xf>
    <xf numFmtId="0" fontId="11" fillId="0" borderId="8" xfId="3" applyFont="1" applyFill="1" applyBorder="1" applyAlignment="1" applyProtection="1">
      <alignment horizontal="center"/>
    </xf>
    <xf numFmtId="44" fontId="11" fillId="0" borderId="9" xfId="1" applyFont="1" applyFill="1" applyBorder="1" applyAlignment="1" applyProtection="1">
      <alignment horizontal="center"/>
    </xf>
    <xf numFmtId="44" fontId="0" fillId="0" borderId="0" xfId="1" applyFont="1" applyProtection="1"/>
  </cellXfs>
  <cellStyles count="4">
    <cellStyle name="Moeda" xfId="1" builtinId="4"/>
    <cellStyle name="Normal" xfId="0" builtinId="0"/>
    <cellStyle name="Normal 2" xfId="3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166588</xdr:colOff>
      <xdr:row>0</xdr:row>
      <xdr:rowOff>62933</xdr:rowOff>
    </xdr:from>
    <xdr:to>
      <xdr:col>1</xdr:col>
      <xdr:colOff>240525</xdr:colOff>
      <xdr:row>0</xdr:row>
      <xdr:rowOff>802502</xdr:rowOff>
    </xdr:to>
    <xdr:pic>
      <xdr:nvPicPr>
        <xdr:cNvPr id="3" name="Imagem 2" descr="brasao ES">
          <a:extLst>
            <a:ext uri="{FF2B5EF4-FFF2-40B4-BE49-F238E27FC236}">
              <a16:creationId xmlns="" xmlns:a16="http://schemas.microsoft.com/office/drawing/2014/main" id="{B9932B3E-406E-49EC-8BF1-8EF442AC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88" y="62933"/>
          <a:ext cx="704968" cy="7395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2"/>
  <sheetViews>
    <sheetView tabSelected="1" showOutlineSymbols="0" showWhiteSpace="0" view="pageBreakPreview" topLeftCell="A209" zoomScale="80" zoomScaleNormal="55" zoomScaleSheetLayoutView="80" zoomScalePageLayoutView="25" workbookViewId="0">
      <selection activeCell="K323" sqref="K323 F323"/>
    </sheetView>
  </sheetViews>
  <sheetFormatPr defaultRowHeight="14.25" x14ac:dyDescent="0.2"/>
  <cols>
    <col min="1" max="1" width="8.25" style="7" bestFit="1" customWidth="1"/>
    <col min="2" max="2" width="11.625" style="7" bestFit="1" customWidth="1"/>
    <col min="3" max="3" width="8.5" style="7" bestFit="1" customWidth="1"/>
    <col min="4" max="4" width="60" style="7" bestFit="1" customWidth="1"/>
    <col min="5" max="5" width="8" style="7" bestFit="1" customWidth="1"/>
    <col min="6" max="6" width="13" style="7" bestFit="1" customWidth="1"/>
    <col min="7" max="8" width="14.5" style="57" bestFit="1" customWidth="1"/>
    <col min="9" max="9" width="15.25" style="57" bestFit="1" customWidth="1"/>
    <col min="10" max="10" width="17.375" style="57" bestFit="1" customWidth="1"/>
    <col min="11" max="11" width="13" style="57" customWidth="1"/>
    <col min="12" max="12" width="16.25" style="57" bestFit="1" customWidth="1"/>
    <col min="13" max="14" width="10.375" style="7" bestFit="1" customWidth="1"/>
    <col min="15" max="15" width="16.75" style="7" bestFit="1" customWidth="1"/>
    <col min="16" max="16" width="10.375" style="7" bestFit="1" customWidth="1"/>
    <col min="17" max="16384" width="9" style="7"/>
  </cols>
  <sheetData>
    <row r="1" spans="1:13" ht="80.099999999999994" customHeight="1" x14ac:dyDescent="0.2">
      <c r="A1" s="4"/>
      <c r="B1" s="4"/>
      <c r="C1" s="5" t="s">
        <v>0</v>
      </c>
      <c r="D1" s="5"/>
      <c r="E1" s="5"/>
      <c r="F1" s="5"/>
      <c r="G1" s="5"/>
      <c r="H1" s="6"/>
      <c r="I1" s="6"/>
      <c r="J1" s="6"/>
      <c r="K1" s="6"/>
      <c r="L1" s="6"/>
    </row>
    <row r="2" spans="1:13" ht="15" customHeight="1" x14ac:dyDescent="0.2">
      <c r="A2" s="8"/>
      <c r="B2" s="8"/>
      <c r="C2" s="9"/>
      <c r="D2" s="9"/>
      <c r="E2" s="8" t="s">
        <v>919</v>
      </c>
      <c r="F2" s="8"/>
      <c r="G2" s="8" t="s">
        <v>920</v>
      </c>
      <c r="H2" s="8"/>
      <c r="I2" s="10"/>
      <c r="J2" s="10" t="s">
        <v>922</v>
      </c>
      <c r="K2" s="10"/>
      <c r="L2" s="10"/>
    </row>
    <row r="3" spans="1:13" ht="15" customHeight="1" x14ac:dyDescent="0.2">
      <c r="A3" s="11"/>
      <c r="B3" s="11"/>
      <c r="C3" s="11"/>
      <c r="D3" s="11"/>
      <c r="E3" s="12"/>
      <c r="F3" s="12"/>
      <c r="G3" s="13" t="s">
        <v>921</v>
      </c>
      <c r="H3" s="13"/>
      <c r="I3" s="10"/>
      <c r="J3" s="14">
        <v>1.5727</v>
      </c>
      <c r="K3" s="14"/>
      <c r="L3" s="14"/>
    </row>
    <row r="4" spans="1:13" s="18" customFormat="1" ht="15.75" x14ac:dyDescent="0.2">
      <c r="A4" s="15" t="s">
        <v>929</v>
      </c>
      <c r="B4" s="16" t="s">
        <v>930</v>
      </c>
      <c r="C4" s="15" t="s">
        <v>931</v>
      </c>
      <c r="D4" s="15" t="s">
        <v>928</v>
      </c>
      <c r="E4" s="17" t="s">
        <v>926</v>
      </c>
      <c r="F4" s="17"/>
      <c r="G4" s="17"/>
      <c r="H4" s="17"/>
      <c r="I4" s="17"/>
      <c r="J4" s="17"/>
      <c r="K4" s="17" t="s">
        <v>927</v>
      </c>
      <c r="L4" s="17"/>
    </row>
    <row r="5" spans="1:13" s="18" customFormat="1" ht="47.25" x14ac:dyDescent="0.2">
      <c r="A5" s="15"/>
      <c r="B5" s="16"/>
      <c r="C5" s="15"/>
      <c r="D5" s="15"/>
      <c r="E5" s="19" t="s">
        <v>195</v>
      </c>
      <c r="F5" s="20" t="s">
        <v>932</v>
      </c>
      <c r="G5" s="21" t="s">
        <v>933</v>
      </c>
      <c r="H5" s="21" t="s">
        <v>934</v>
      </c>
      <c r="I5" s="21" t="s">
        <v>935</v>
      </c>
      <c r="J5" s="21" t="s">
        <v>925</v>
      </c>
      <c r="K5" s="21" t="s">
        <v>936</v>
      </c>
      <c r="L5" s="21" t="s">
        <v>937</v>
      </c>
    </row>
    <row r="6" spans="1:13" s="18" customFormat="1" ht="15.75" x14ac:dyDescent="0.2">
      <c r="A6" s="22" t="s">
        <v>1</v>
      </c>
      <c r="B6" s="22"/>
      <c r="C6" s="22"/>
      <c r="D6" s="22" t="s">
        <v>2</v>
      </c>
      <c r="E6" s="22"/>
      <c r="F6" s="23"/>
      <c r="G6" s="24"/>
      <c r="H6" s="24"/>
      <c r="I6" s="24"/>
      <c r="J6" s="25">
        <f>SUBTOTAL(9,J7:J8)</f>
        <v>4937.55</v>
      </c>
      <c r="K6" s="1"/>
      <c r="L6" s="25">
        <f>SUBTOTAL(9,L7:L8)</f>
        <v>0</v>
      </c>
    </row>
    <row r="7" spans="1:13" s="18" customFormat="1" ht="15.75" x14ac:dyDescent="0.2">
      <c r="A7" s="22" t="s">
        <v>3</v>
      </c>
      <c r="B7" s="22"/>
      <c r="C7" s="22"/>
      <c r="D7" s="22" t="s">
        <v>4</v>
      </c>
      <c r="E7" s="22"/>
      <c r="F7" s="23"/>
      <c r="G7" s="24"/>
      <c r="H7" s="24"/>
      <c r="I7" s="24"/>
      <c r="J7" s="25">
        <f>SUBTOTAL(9,J8)</f>
        <v>4937.55</v>
      </c>
      <c r="K7" s="1"/>
      <c r="L7" s="25">
        <f>SUBTOTAL(9,L8)</f>
        <v>0</v>
      </c>
    </row>
    <row r="8" spans="1:13" s="18" customFormat="1" ht="15" x14ac:dyDescent="0.2">
      <c r="A8" s="26" t="s">
        <v>5</v>
      </c>
      <c r="B8" s="27" t="s">
        <v>6</v>
      </c>
      <c r="C8" s="26" t="s">
        <v>7</v>
      </c>
      <c r="D8" s="26" t="s">
        <v>8</v>
      </c>
      <c r="E8" s="28" t="s">
        <v>9</v>
      </c>
      <c r="F8" s="29">
        <v>334.07</v>
      </c>
      <c r="G8" s="30">
        <v>10.83</v>
      </c>
      <c r="H8" s="30">
        <v>14.29</v>
      </c>
      <c r="I8" s="30">
        <f>ROUND(H8*($G$351),2)</f>
        <v>14.78</v>
      </c>
      <c r="J8" s="30">
        <f>ROUND(I8*F8,2)</f>
        <v>4937.55</v>
      </c>
      <c r="K8" s="2"/>
      <c r="L8" s="30">
        <f>ROUND(K8*F8,2)</f>
        <v>0</v>
      </c>
      <c r="M8" s="31"/>
    </row>
    <row r="9" spans="1:13" s="18" customFormat="1" ht="15.75" x14ac:dyDescent="0.2">
      <c r="A9" s="22" t="s">
        <v>10</v>
      </c>
      <c r="B9" s="22"/>
      <c r="C9" s="22"/>
      <c r="D9" s="22" t="s">
        <v>11</v>
      </c>
      <c r="E9" s="22"/>
      <c r="F9" s="23"/>
      <c r="G9" s="24"/>
      <c r="H9" s="24"/>
      <c r="I9" s="24"/>
      <c r="J9" s="25">
        <f>SUBTOTAL(9,J10:J24)</f>
        <v>115313.18</v>
      </c>
      <c r="K9" s="1"/>
      <c r="L9" s="25">
        <f>SUBTOTAL(9,L10:L24)</f>
        <v>0</v>
      </c>
    </row>
    <row r="10" spans="1:13" s="18" customFormat="1" ht="15.75" x14ac:dyDescent="0.2">
      <c r="A10" s="22" t="s">
        <v>12</v>
      </c>
      <c r="B10" s="22"/>
      <c r="C10" s="22"/>
      <c r="D10" s="22" t="s">
        <v>13</v>
      </c>
      <c r="E10" s="22"/>
      <c r="F10" s="23"/>
      <c r="G10" s="24"/>
      <c r="H10" s="24"/>
      <c r="I10" s="24"/>
      <c r="J10" s="25">
        <f>SUBTOTAL(9,J11:J24)</f>
        <v>115313.18</v>
      </c>
      <c r="K10" s="1"/>
      <c r="L10" s="25">
        <f>SUBTOTAL(9,L11:L24)</f>
        <v>0</v>
      </c>
    </row>
    <row r="11" spans="1:13" s="18" customFormat="1" ht="15" x14ac:dyDescent="0.2">
      <c r="A11" s="26" t="s">
        <v>14</v>
      </c>
      <c r="B11" s="27" t="s">
        <v>15</v>
      </c>
      <c r="C11" s="26" t="s">
        <v>7</v>
      </c>
      <c r="D11" s="26" t="s">
        <v>16</v>
      </c>
      <c r="E11" s="28" t="s">
        <v>9</v>
      </c>
      <c r="F11" s="29">
        <v>8</v>
      </c>
      <c r="G11" s="30">
        <v>275.76</v>
      </c>
      <c r="H11" s="30">
        <v>363.89</v>
      </c>
      <c r="I11" s="30">
        <f t="shared" ref="I11:I24" si="0">ROUND(H11*($G$351),2)</f>
        <v>376.34</v>
      </c>
      <c r="J11" s="30">
        <f t="shared" ref="J11:J24" si="1">ROUND(I11*F11,2)</f>
        <v>3010.72</v>
      </c>
      <c r="K11" s="2"/>
      <c r="L11" s="30">
        <f t="shared" ref="L11:L24" si="2">ROUND(K11*F11,2)</f>
        <v>0</v>
      </c>
    </row>
    <row r="12" spans="1:13" s="18" customFormat="1" ht="30" x14ac:dyDescent="0.2">
      <c r="A12" s="26" t="s">
        <v>17</v>
      </c>
      <c r="B12" s="27" t="s">
        <v>18</v>
      </c>
      <c r="C12" s="26" t="s">
        <v>7</v>
      </c>
      <c r="D12" s="26" t="s">
        <v>19</v>
      </c>
      <c r="E12" s="28" t="s">
        <v>20</v>
      </c>
      <c r="F12" s="29">
        <v>408.76</v>
      </c>
      <c r="G12" s="30">
        <v>13</v>
      </c>
      <c r="H12" s="30">
        <v>17.149999999999999</v>
      </c>
      <c r="I12" s="30">
        <f t="shared" si="0"/>
        <v>17.739999999999998</v>
      </c>
      <c r="J12" s="30">
        <f t="shared" si="1"/>
        <v>7251.4</v>
      </c>
      <c r="K12" s="2"/>
      <c r="L12" s="30">
        <f t="shared" si="2"/>
        <v>0</v>
      </c>
    </row>
    <row r="13" spans="1:13" s="18" customFormat="1" ht="60" x14ac:dyDescent="0.2">
      <c r="A13" s="26" t="s">
        <v>21</v>
      </c>
      <c r="B13" s="27" t="s">
        <v>22</v>
      </c>
      <c r="C13" s="26" t="s">
        <v>7</v>
      </c>
      <c r="D13" s="26" t="s">
        <v>23</v>
      </c>
      <c r="E13" s="28" t="s">
        <v>20</v>
      </c>
      <c r="F13" s="29">
        <v>40</v>
      </c>
      <c r="G13" s="30">
        <v>198.44</v>
      </c>
      <c r="H13" s="30">
        <v>261.86</v>
      </c>
      <c r="I13" s="30">
        <f t="shared" si="0"/>
        <v>270.82</v>
      </c>
      <c r="J13" s="30">
        <f t="shared" si="1"/>
        <v>10832.8</v>
      </c>
      <c r="K13" s="2"/>
      <c r="L13" s="30">
        <f t="shared" si="2"/>
        <v>0</v>
      </c>
    </row>
    <row r="14" spans="1:13" s="18" customFormat="1" ht="60" x14ac:dyDescent="0.2">
      <c r="A14" s="26" t="s">
        <v>24</v>
      </c>
      <c r="B14" s="27" t="s">
        <v>25</v>
      </c>
      <c r="C14" s="26" t="s">
        <v>7</v>
      </c>
      <c r="D14" s="26" t="s">
        <v>26</v>
      </c>
      <c r="E14" s="28" t="s">
        <v>9</v>
      </c>
      <c r="F14" s="29">
        <v>14.5</v>
      </c>
      <c r="G14" s="30">
        <v>659.35</v>
      </c>
      <c r="H14" s="30">
        <v>870.08</v>
      </c>
      <c r="I14" s="30">
        <f t="shared" si="0"/>
        <v>899.84</v>
      </c>
      <c r="J14" s="30">
        <f t="shared" si="1"/>
        <v>13047.68</v>
      </c>
      <c r="K14" s="2"/>
      <c r="L14" s="30">
        <f t="shared" si="2"/>
        <v>0</v>
      </c>
    </row>
    <row r="15" spans="1:13" s="18" customFormat="1" ht="60" x14ac:dyDescent="0.2">
      <c r="A15" s="26" t="s">
        <v>27</v>
      </c>
      <c r="B15" s="27" t="s">
        <v>28</v>
      </c>
      <c r="C15" s="26" t="s">
        <v>7</v>
      </c>
      <c r="D15" s="26" t="s">
        <v>29</v>
      </c>
      <c r="E15" s="28" t="s">
        <v>9</v>
      </c>
      <c r="F15" s="29">
        <v>10.9</v>
      </c>
      <c r="G15" s="30">
        <v>497.97</v>
      </c>
      <c r="H15" s="30">
        <v>657.12</v>
      </c>
      <c r="I15" s="30">
        <f t="shared" si="0"/>
        <v>679.59</v>
      </c>
      <c r="J15" s="30">
        <f t="shared" si="1"/>
        <v>7407.53</v>
      </c>
      <c r="K15" s="2"/>
      <c r="L15" s="30">
        <f t="shared" si="2"/>
        <v>0</v>
      </c>
    </row>
    <row r="16" spans="1:13" s="18" customFormat="1" ht="60" x14ac:dyDescent="0.2">
      <c r="A16" s="26" t="s">
        <v>30</v>
      </c>
      <c r="B16" s="27" t="s">
        <v>31</v>
      </c>
      <c r="C16" s="26" t="s">
        <v>7</v>
      </c>
      <c r="D16" s="26" t="s">
        <v>32</v>
      </c>
      <c r="E16" s="28" t="s">
        <v>9</v>
      </c>
      <c r="F16" s="29">
        <v>10.9</v>
      </c>
      <c r="G16" s="30">
        <v>438.57</v>
      </c>
      <c r="H16" s="30">
        <v>578.74</v>
      </c>
      <c r="I16" s="30">
        <f t="shared" si="0"/>
        <v>598.53</v>
      </c>
      <c r="J16" s="30">
        <f t="shared" si="1"/>
        <v>6523.98</v>
      </c>
      <c r="K16" s="2"/>
      <c r="L16" s="30">
        <f t="shared" si="2"/>
        <v>0</v>
      </c>
    </row>
    <row r="17" spans="1:14" s="18" customFormat="1" ht="60" x14ac:dyDescent="0.2">
      <c r="A17" s="26" t="s">
        <v>33</v>
      </c>
      <c r="B17" s="27" t="s">
        <v>34</v>
      </c>
      <c r="C17" s="26" t="s">
        <v>7</v>
      </c>
      <c r="D17" s="26" t="s">
        <v>35</v>
      </c>
      <c r="E17" s="28" t="s">
        <v>9</v>
      </c>
      <c r="F17" s="29">
        <v>24.2</v>
      </c>
      <c r="G17" s="30">
        <v>423.38</v>
      </c>
      <c r="H17" s="30">
        <v>558.69000000000005</v>
      </c>
      <c r="I17" s="30">
        <f t="shared" si="0"/>
        <v>577.79999999999995</v>
      </c>
      <c r="J17" s="30">
        <f t="shared" si="1"/>
        <v>13982.76</v>
      </c>
      <c r="K17" s="2"/>
      <c r="L17" s="30">
        <f t="shared" si="2"/>
        <v>0</v>
      </c>
    </row>
    <row r="18" spans="1:14" s="18" customFormat="1" ht="60" x14ac:dyDescent="0.2">
      <c r="A18" s="26" t="s">
        <v>36</v>
      </c>
      <c r="B18" s="27" t="s">
        <v>37</v>
      </c>
      <c r="C18" s="26" t="s">
        <v>7</v>
      </c>
      <c r="D18" s="26" t="s">
        <v>38</v>
      </c>
      <c r="E18" s="28" t="s">
        <v>39</v>
      </c>
      <c r="F18" s="29">
        <v>1</v>
      </c>
      <c r="G18" s="30">
        <v>13152.43</v>
      </c>
      <c r="H18" s="30">
        <v>17355.95</v>
      </c>
      <c r="I18" s="30">
        <f t="shared" si="0"/>
        <v>17949.52</v>
      </c>
      <c r="J18" s="30">
        <f t="shared" si="1"/>
        <v>17949.52</v>
      </c>
      <c r="K18" s="2"/>
      <c r="L18" s="30">
        <f t="shared" si="2"/>
        <v>0</v>
      </c>
    </row>
    <row r="19" spans="1:14" s="18" customFormat="1" ht="60" x14ac:dyDescent="0.2">
      <c r="A19" s="26" t="s">
        <v>40</v>
      </c>
      <c r="B19" s="27" t="s">
        <v>41</v>
      </c>
      <c r="C19" s="26" t="s">
        <v>7</v>
      </c>
      <c r="D19" s="26" t="s">
        <v>42</v>
      </c>
      <c r="E19" s="28" t="s">
        <v>9</v>
      </c>
      <c r="F19" s="29">
        <v>12</v>
      </c>
      <c r="G19" s="30">
        <v>164.94</v>
      </c>
      <c r="H19" s="30">
        <v>217.65</v>
      </c>
      <c r="I19" s="30">
        <f t="shared" si="0"/>
        <v>225.09</v>
      </c>
      <c r="J19" s="30">
        <f t="shared" si="1"/>
        <v>2701.08</v>
      </c>
      <c r="K19" s="2"/>
      <c r="L19" s="30">
        <f t="shared" si="2"/>
        <v>0</v>
      </c>
    </row>
    <row r="20" spans="1:14" s="18" customFormat="1" ht="60" x14ac:dyDescent="0.2">
      <c r="A20" s="26" t="s">
        <v>43</v>
      </c>
      <c r="B20" s="27" t="s">
        <v>44</v>
      </c>
      <c r="C20" s="26" t="s">
        <v>7</v>
      </c>
      <c r="D20" s="26" t="s">
        <v>45</v>
      </c>
      <c r="E20" s="28" t="s">
        <v>9</v>
      </c>
      <c r="F20" s="29">
        <v>6</v>
      </c>
      <c r="G20" s="30">
        <v>221.12</v>
      </c>
      <c r="H20" s="30">
        <v>291.79000000000002</v>
      </c>
      <c r="I20" s="30">
        <f t="shared" si="0"/>
        <v>301.77</v>
      </c>
      <c r="J20" s="30">
        <f t="shared" si="1"/>
        <v>1810.62</v>
      </c>
      <c r="K20" s="2"/>
      <c r="L20" s="30">
        <f t="shared" si="2"/>
        <v>0</v>
      </c>
    </row>
    <row r="21" spans="1:14" s="18" customFormat="1" ht="45" x14ac:dyDescent="0.2">
      <c r="A21" s="26" t="s">
        <v>46</v>
      </c>
      <c r="B21" s="27" t="s">
        <v>47</v>
      </c>
      <c r="C21" s="26" t="s">
        <v>7</v>
      </c>
      <c r="D21" s="26" t="s">
        <v>48</v>
      </c>
      <c r="E21" s="28" t="s">
        <v>39</v>
      </c>
      <c r="F21" s="29">
        <v>1</v>
      </c>
      <c r="G21" s="30">
        <v>1571.88</v>
      </c>
      <c r="H21" s="30">
        <v>2074.25</v>
      </c>
      <c r="I21" s="30">
        <f t="shared" si="0"/>
        <v>2145.19</v>
      </c>
      <c r="J21" s="30">
        <f t="shared" si="1"/>
        <v>2145.19</v>
      </c>
      <c r="K21" s="2"/>
      <c r="L21" s="30">
        <f t="shared" si="2"/>
        <v>0</v>
      </c>
    </row>
    <row r="22" spans="1:14" s="18" customFormat="1" ht="60" x14ac:dyDescent="0.2">
      <c r="A22" s="26" t="s">
        <v>49</v>
      </c>
      <c r="B22" s="27" t="s">
        <v>50</v>
      </c>
      <c r="C22" s="26" t="s">
        <v>7</v>
      </c>
      <c r="D22" s="26" t="s">
        <v>51</v>
      </c>
      <c r="E22" s="28" t="s">
        <v>20</v>
      </c>
      <c r="F22" s="29">
        <v>25</v>
      </c>
      <c r="G22" s="30">
        <v>34.979999999999997</v>
      </c>
      <c r="H22" s="30">
        <v>46.16</v>
      </c>
      <c r="I22" s="30">
        <f t="shared" si="0"/>
        <v>47.74</v>
      </c>
      <c r="J22" s="30">
        <f t="shared" si="1"/>
        <v>1193.5</v>
      </c>
      <c r="K22" s="2"/>
      <c r="L22" s="30">
        <f t="shared" si="2"/>
        <v>0</v>
      </c>
    </row>
    <row r="23" spans="1:14" s="18" customFormat="1" ht="60" x14ac:dyDescent="0.2">
      <c r="A23" s="26" t="s">
        <v>52</v>
      </c>
      <c r="B23" s="27" t="s">
        <v>53</v>
      </c>
      <c r="C23" s="26" t="s">
        <v>7</v>
      </c>
      <c r="D23" s="26" t="s">
        <v>54</v>
      </c>
      <c r="E23" s="28" t="s">
        <v>20</v>
      </c>
      <c r="F23" s="29">
        <v>20</v>
      </c>
      <c r="G23" s="30">
        <v>500.41</v>
      </c>
      <c r="H23" s="30">
        <v>660.34</v>
      </c>
      <c r="I23" s="30">
        <f t="shared" si="0"/>
        <v>682.92</v>
      </c>
      <c r="J23" s="30">
        <f t="shared" si="1"/>
        <v>13658.4</v>
      </c>
      <c r="K23" s="2"/>
      <c r="L23" s="30">
        <f t="shared" si="2"/>
        <v>0</v>
      </c>
    </row>
    <row r="24" spans="1:14" s="18" customFormat="1" ht="45" x14ac:dyDescent="0.2">
      <c r="A24" s="26" t="s">
        <v>55</v>
      </c>
      <c r="B24" s="27" t="s">
        <v>56</v>
      </c>
      <c r="C24" s="26" t="s">
        <v>7</v>
      </c>
      <c r="D24" s="26" t="s">
        <v>57</v>
      </c>
      <c r="E24" s="28" t="s">
        <v>20</v>
      </c>
      <c r="F24" s="29">
        <v>25</v>
      </c>
      <c r="G24" s="30">
        <v>404.42</v>
      </c>
      <c r="H24" s="30">
        <v>533.66999999999996</v>
      </c>
      <c r="I24" s="30">
        <f t="shared" si="0"/>
        <v>551.91999999999996</v>
      </c>
      <c r="J24" s="30">
        <f t="shared" si="1"/>
        <v>13798</v>
      </c>
      <c r="K24" s="2"/>
      <c r="L24" s="30">
        <f t="shared" si="2"/>
        <v>0</v>
      </c>
    </row>
    <row r="25" spans="1:14" s="18" customFormat="1" ht="15.75" x14ac:dyDescent="0.2">
      <c r="A25" s="22" t="s">
        <v>58</v>
      </c>
      <c r="B25" s="22"/>
      <c r="C25" s="22"/>
      <c r="D25" s="22" t="s">
        <v>59</v>
      </c>
      <c r="E25" s="22"/>
      <c r="F25" s="23"/>
      <c r="G25" s="24"/>
      <c r="H25" s="24"/>
      <c r="I25" s="24"/>
      <c r="J25" s="25">
        <f>SUBTOTAL(9,J26:J32)</f>
        <v>50455.24</v>
      </c>
      <c r="K25" s="1"/>
      <c r="L25" s="25">
        <f>SUBTOTAL(9,L26:L32)</f>
        <v>0</v>
      </c>
      <c r="N25" s="31"/>
    </row>
    <row r="26" spans="1:14" s="18" customFormat="1" ht="15.75" x14ac:dyDescent="0.2">
      <c r="A26" s="22" t="s">
        <v>60</v>
      </c>
      <c r="B26" s="22"/>
      <c r="C26" s="22"/>
      <c r="D26" s="22" t="s">
        <v>61</v>
      </c>
      <c r="E26" s="22"/>
      <c r="F26" s="23"/>
      <c r="G26" s="24"/>
      <c r="H26" s="24"/>
      <c r="I26" s="24"/>
      <c r="J26" s="25">
        <f>SUM(J27)</f>
        <v>12013.26</v>
      </c>
      <c r="K26" s="1"/>
      <c r="L26" s="25">
        <f>SUM(L27)</f>
        <v>0</v>
      </c>
    </row>
    <row r="27" spans="1:14" s="18" customFormat="1" ht="30" x14ac:dyDescent="0.2">
      <c r="A27" s="26" t="s">
        <v>62</v>
      </c>
      <c r="B27" s="27" t="s">
        <v>63</v>
      </c>
      <c r="C27" s="26" t="s">
        <v>7</v>
      </c>
      <c r="D27" s="26" t="s">
        <v>64</v>
      </c>
      <c r="E27" s="28" t="s">
        <v>65</v>
      </c>
      <c r="F27" s="29">
        <v>170.91</v>
      </c>
      <c r="G27" s="30">
        <v>51.51</v>
      </c>
      <c r="H27" s="30">
        <v>67.97</v>
      </c>
      <c r="I27" s="30">
        <f>ROUND(H27*($G$351),2)</f>
        <v>70.290000000000006</v>
      </c>
      <c r="J27" s="30">
        <f t="shared" ref="J27" si="3">ROUND(I27*F27,2)</f>
        <v>12013.26</v>
      </c>
      <c r="K27" s="2"/>
      <c r="L27" s="30">
        <f>ROUND(K27*F27,2)</f>
        <v>0</v>
      </c>
      <c r="M27" s="31"/>
    </row>
    <row r="28" spans="1:14" s="18" customFormat="1" ht="15.75" x14ac:dyDescent="0.2">
      <c r="A28" s="22" t="s">
        <v>66</v>
      </c>
      <c r="B28" s="22"/>
      <c r="C28" s="22"/>
      <c r="D28" s="22" t="s">
        <v>67</v>
      </c>
      <c r="E28" s="22"/>
      <c r="F28" s="23"/>
      <c r="G28" s="24"/>
      <c r="H28" s="24"/>
      <c r="I28" s="24"/>
      <c r="J28" s="25">
        <f>SUM(J29)</f>
        <v>10795.49</v>
      </c>
      <c r="K28" s="1"/>
      <c r="L28" s="25">
        <f>SUM(L29)</f>
        <v>0</v>
      </c>
    </row>
    <row r="29" spans="1:14" s="18" customFormat="1" ht="15" x14ac:dyDescent="0.2">
      <c r="A29" s="26" t="s">
        <v>68</v>
      </c>
      <c r="B29" s="27" t="s">
        <v>69</v>
      </c>
      <c r="C29" s="26" t="s">
        <v>7</v>
      </c>
      <c r="D29" s="26" t="s">
        <v>70</v>
      </c>
      <c r="E29" s="28" t="s">
        <v>65</v>
      </c>
      <c r="F29" s="29">
        <v>142.59</v>
      </c>
      <c r="G29" s="30">
        <v>55.48</v>
      </c>
      <c r="H29" s="30">
        <v>73.209999999999994</v>
      </c>
      <c r="I29" s="30">
        <f>ROUND(H29*($G$351),2)</f>
        <v>75.709999999999994</v>
      </c>
      <c r="J29" s="30">
        <f t="shared" ref="J29" si="4">ROUND(I29*F29,2)</f>
        <v>10795.49</v>
      </c>
      <c r="K29" s="2"/>
      <c r="L29" s="30">
        <f>ROUND(K29*F29,2)</f>
        <v>0</v>
      </c>
      <c r="M29" s="31"/>
    </row>
    <row r="30" spans="1:14" s="18" customFormat="1" ht="15.75" x14ac:dyDescent="0.2">
      <c r="A30" s="22" t="s">
        <v>71</v>
      </c>
      <c r="B30" s="22"/>
      <c r="C30" s="22"/>
      <c r="D30" s="22" t="s">
        <v>72</v>
      </c>
      <c r="E30" s="22"/>
      <c r="F30" s="23"/>
      <c r="G30" s="24"/>
      <c r="H30" s="24"/>
      <c r="I30" s="24"/>
      <c r="J30" s="25">
        <f>SUM(J31:J32)</f>
        <v>2418.87</v>
      </c>
      <c r="K30" s="1"/>
      <c r="L30" s="25">
        <f>SUM(L31:L32)</f>
        <v>0</v>
      </c>
    </row>
    <row r="31" spans="1:14" s="18" customFormat="1" ht="60" x14ac:dyDescent="0.2">
      <c r="A31" s="26" t="s">
        <v>73</v>
      </c>
      <c r="B31" s="27" t="s">
        <v>74</v>
      </c>
      <c r="C31" s="26" t="s">
        <v>7</v>
      </c>
      <c r="D31" s="26" t="s">
        <v>75</v>
      </c>
      <c r="E31" s="28" t="s">
        <v>65</v>
      </c>
      <c r="F31" s="29">
        <v>10</v>
      </c>
      <c r="G31" s="30">
        <v>73.319999999999993</v>
      </c>
      <c r="H31" s="30">
        <v>96.75</v>
      </c>
      <c r="I31" s="30">
        <f>ROUND(H31*($G$351),2)</f>
        <v>100.06</v>
      </c>
      <c r="J31" s="30">
        <f t="shared" ref="J31:J32" si="5">ROUND(I31*F31,2)</f>
        <v>1000.6</v>
      </c>
      <c r="K31" s="2"/>
      <c r="L31" s="30">
        <f t="shared" ref="L31:L32" si="6">ROUND(K31*F31,2)</f>
        <v>0</v>
      </c>
      <c r="M31" s="31"/>
    </row>
    <row r="32" spans="1:14" s="18" customFormat="1" ht="45" x14ac:dyDescent="0.2">
      <c r="A32" s="26" t="s">
        <v>76</v>
      </c>
      <c r="B32" s="27" t="s">
        <v>77</v>
      </c>
      <c r="C32" s="26" t="s">
        <v>78</v>
      </c>
      <c r="D32" s="26" t="s">
        <v>79</v>
      </c>
      <c r="E32" s="28" t="s">
        <v>65</v>
      </c>
      <c r="F32" s="29">
        <v>28.32</v>
      </c>
      <c r="G32" s="30">
        <v>36.69</v>
      </c>
      <c r="H32" s="30">
        <v>48.42</v>
      </c>
      <c r="I32" s="30">
        <f>ROUND(H32*($G$351),2)</f>
        <v>50.08</v>
      </c>
      <c r="J32" s="30">
        <f t="shared" si="5"/>
        <v>1418.27</v>
      </c>
      <c r="K32" s="2"/>
      <c r="L32" s="30">
        <f t="shared" si="6"/>
        <v>0</v>
      </c>
      <c r="M32" s="31"/>
    </row>
    <row r="33" spans="1:14" s="18" customFormat="1" ht="15.75" x14ac:dyDescent="0.2">
      <c r="A33" s="22" t="s">
        <v>80</v>
      </c>
      <c r="B33" s="22"/>
      <c r="C33" s="22"/>
      <c r="D33" s="22" t="s">
        <v>81</v>
      </c>
      <c r="E33" s="22"/>
      <c r="F33" s="23"/>
      <c r="G33" s="24"/>
      <c r="H33" s="24"/>
      <c r="I33" s="24"/>
      <c r="J33" s="25">
        <f>SUBTOTAL(9,J34:J46)</f>
        <v>453218.15000000008</v>
      </c>
      <c r="K33" s="1"/>
      <c r="L33" s="25">
        <f>SUBTOTAL(9,L34:L46)</f>
        <v>0</v>
      </c>
    </row>
    <row r="34" spans="1:14" s="18" customFormat="1" ht="31.5" x14ac:dyDescent="0.2">
      <c r="A34" s="22" t="s">
        <v>82</v>
      </c>
      <c r="B34" s="22"/>
      <c r="C34" s="22"/>
      <c r="D34" s="22" t="s">
        <v>83</v>
      </c>
      <c r="E34" s="22"/>
      <c r="F34" s="23"/>
      <c r="G34" s="24"/>
      <c r="H34" s="24"/>
      <c r="I34" s="24"/>
      <c r="J34" s="25">
        <f>SUBTOTAL(9,J35:J40)</f>
        <v>71754.78</v>
      </c>
      <c r="K34" s="1"/>
      <c r="L34" s="25">
        <f>SUBTOTAL(9,L35:L40)</f>
        <v>0</v>
      </c>
      <c r="N34" s="31"/>
    </row>
    <row r="35" spans="1:14" s="18" customFormat="1" ht="45" x14ac:dyDescent="0.2">
      <c r="A35" s="26" t="s">
        <v>84</v>
      </c>
      <c r="B35" s="27" t="s">
        <v>85</v>
      </c>
      <c r="C35" s="26" t="s">
        <v>7</v>
      </c>
      <c r="D35" s="26" t="s">
        <v>86</v>
      </c>
      <c r="E35" s="28" t="s">
        <v>65</v>
      </c>
      <c r="F35" s="29">
        <v>25.2</v>
      </c>
      <c r="G35" s="30">
        <v>669.73</v>
      </c>
      <c r="H35" s="30">
        <v>883.78</v>
      </c>
      <c r="I35" s="30">
        <f t="shared" ref="I35:I40" si="7">ROUND(H35*($G$351),2)</f>
        <v>914.01</v>
      </c>
      <c r="J35" s="30">
        <f t="shared" ref="J35:J40" si="8">ROUND(I35*F35,2)</f>
        <v>23033.05</v>
      </c>
      <c r="K35" s="2"/>
      <c r="L35" s="30">
        <f t="shared" ref="L35:L40" si="9">ROUND(K35*F35,2)</f>
        <v>0</v>
      </c>
    </row>
    <row r="36" spans="1:14" s="18" customFormat="1" ht="45" x14ac:dyDescent="0.2">
      <c r="A36" s="26" t="s">
        <v>87</v>
      </c>
      <c r="B36" s="27" t="s">
        <v>88</v>
      </c>
      <c r="C36" s="26" t="s">
        <v>7</v>
      </c>
      <c r="D36" s="26" t="s">
        <v>89</v>
      </c>
      <c r="E36" s="28" t="s">
        <v>9</v>
      </c>
      <c r="F36" s="29">
        <v>108.3</v>
      </c>
      <c r="G36" s="30">
        <v>76.97</v>
      </c>
      <c r="H36" s="30">
        <v>101.57</v>
      </c>
      <c r="I36" s="30">
        <f t="shared" si="7"/>
        <v>105.04</v>
      </c>
      <c r="J36" s="30">
        <f t="shared" si="8"/>
        <v>11375.83</v>
      </c>
      <c r="K36" s="2"/>
      <c r="L36" s="30">
        <f t="shared" si="9"/>
        <v>0</v>
      </c>
    </row>
    <row r="37" spans="1:14" s="18" customFormat="1" ht="30" x14ac:dyDescent="0.2">
      <c r="A37" s="26" t="s">
        <v>90</v>
      </c>
      <c r="B37" s="27" t="s">
        <v>91</v>
      </c>
      <c r="C37" s="26" t="s">
        <v>7</v>
      </c>
      <c r="D37" s="26" t="s">
        <v>92</v>
      </c>
      <c r="E37" s="28" t="s">
        <v>93</v>
      </c>
      <c r="F37" s="29">
        <v>403</v>
      </c>
      <c r="G37" s="30">
        <v>13.06</v>
      </c>
      <c r="H37" s="30">
        <v>17.23</v>
      </c>
      <c r="I37" s="30">
        <f t="shared" si="7"/>
        <v>17.82</v>
      </c>
      <c r="J37" s="30">
        <f t="shared" si="8"/>
        <v>7181.46</v>
      </c>
      <c r="K37" s="2"/>
      <c r="L37" s="30">
        <f t="shared" si="9"/>
        <v>0</v>
      </c>
    </row>
    <row r="38" spans="1:14" s="18" customFormat="1" ht="30" x14ac:dyDescent="0.2">
      <c r="A38" s="26" t="s">
        <v>94</v>
      </c>
      <c r="B38" s="27" t="s">
        <v>95</v>
      </c>
      <c r="C38" s="26" t="s">
        <v>7</v>
      </c>
      <c r="D38" s="26" t="s">
        <v>96</v>
      </c>
      <c r="E38" s="28" t="s">
        <v>93</v>
      </c>
      <c r="F38" s="29">
        <v>1647</v>
      </c>
      <c r="G38" s="30">
        <v>12.11</v>
      </c>
      <c r="H38" s="30">
        <v>15.98</v>
      </c>
      <c r="I38" s="30">
        <f t="shared" si="7"/>
        <v>16.53</v>
      </c>
      <c r="J38" s="30">
        <f t="shared" si="8"/>
        <v>27224.91</v>
      </c>
      <c r="K38" s="2"/>
      <c r="L38" s="30">
        <f t="shared" si="9"/>
        <v>0</v>
      </c>
    </row>
    <row r="39" spans="1:14" s="18" customFormat="1" ht="30" x14ac:dyDescent="0.2">
      <c r="A39" s="26" t="s">
        <v>97</v>
      </c>
      <c r="B39" s="27" t="s">
        <v>98</v>
      </c>
      <c r="C39" s="26" t="s">
        <v>7</v>
      </c>
      <c r="D39" s="26" t="s">
        <v>99</v>
      </c>
      <c r="E39" s="28" t="s">
        <v>93</v>
      </c>
      <c r="F39" s="29">
        <v>7</v>
      </c>
      <c r="G39" s="30">
        <v>12.38</v>
      </c>
      <c r="H39" s="30">
        <v>16.34</v>
      </c>
      <c r="I39" s="30">
        <f t="shared" si="7"/>
        <v>16.899999999999999</v>
      </c>
      <c r="J39" s="30">
        <f t="shared" si="8"/>
        <v>118.3</v>
      </c>
      <c r="K39" s="2"/>
      <c r="L39" s="30">
        <f t="shared" si="9"/>
        <v>0</v>
      </c>
    </row>
    <row r="40" spans="1:14" s="18" customFormat="1" ht="45" x14ac:dyDescent="0.2">
      <c r="A40" s="26" t="s">
        <v>100</v>
      </c>
      <c r="B40" s="27" t="s">
        <v>101</v>
      </c>
      <c r="C40" s="26" t="s">
        <v>7</v>
      </c>
      <c r="D40" s="26" t="s">
        <v>102</v>
      </c>
      <c r="E40" s="28" t="s">
        <v>65</v>
      </c>
      <c r="F40" s="29">
        <v>3.12</v>
      </c>
      <c r="G40" s="30">
        <v>662.58</v>
      </c>
      <c r="H40" s="30">
        <v>874.34</v>
      </c>
      <c r="I40" s="30">
        <f t="shared" si="7"/>
        <v>904.24</v>
      </c>
      <c r="J40" s="30">
        <f t="shared" si="8"/>
        <v>2821.23</v>
      </c>
      <c r="K40" s="2"/>
      <c r="L40" s="30">
        <f t="shared" si="9"/>
        <v>0</v>
      </c>
    </row>
    <row r="41" spans="1:14" s="18" customFormat="1" ht="31.5" x14ac:dyDescent="0.2">
      <c r="A41" s="22" t="s">
        <v>103</v>
      </c>
      <c r="B41" s="22"/>
      <c r="C41" s="22"/>
      <c r="D41" s="22" t="s">
        <v>104</v>
      </c>
      <c r="E41" s="22"/>
      <c r="F41" s="23"/>
      <c r="G41" s="24"/>
      <c r="H41" s="24"/>
      <c r="I41" s="24"/>
      <c r="J41" s="25">
        <f>SUBTOTAL(9,J42:J46)</f>
        <v>381463.37000000005</v>
      </c>
      <c r="K41" s="1"/>
      <c r="L41" s="25">
        <f>SUBTOTAL(9,L42:L46)</f>
        <v>0</v>
      </c>
    </row>
    <row r="42" spans="1:14" s="18" customFormat="1" ht="45" x14ac:dyDescent="0.2">
      <c r="A42" s="26" t="s">
        <v>105</v>
      </c>
      <c r="B42" s="27" t="s">
        <v>106</v>
      </c>
      <c r="C42" s="26" t="s">
        <v>7</v>
      </c>
      <c r="D42" s="26" t="s">
        <v>107</v>
      </c>
      <c r="E42" s="28" t="s">
        <v>65</v>
      </c>
      <c r="F42" s="29">
        <v>136.5</v>
      </c>
      <c r="G42" s="30">
        <v>616.57000000000005</v>
      </c>
      <c r="H42" s="30">
        <v>813.63</v>
      </c>
      <c r="I42" s="30">
        <f>ROUND(H42*($G$351),2)</f>
        <v>841.46</v>
      </c>
      <c r="J42" s="30">
        <f t="shared" ref="J42:J46" si="10">ROUND(I42*F42,2)</f>
        <v>114859.29</v>
      </c>
      <c r="K42" s="2"/>
      <c r="L42" s="30">
        <f t="shared" ref="L42:L46" si="11">ROUND(K42*F42,2)</f>
        <v>0</v>
      </c>
    </row>
    <row r="43" spans="1:14" s="18" customFormat="1" ht="60" x14ac:dyDescent="0.2">
      <c r="A43" s="26" t="s">
        <v>108</v>
      </c>
      <c r="B43" s="27" t="s">
        <v>109</v>
      </c>
      <c r="C43" s="26" t="s">
        <v>7</v>
      </c>
      <c r="D43" s="26" t="s">
        <v>110</v>
      </c>
      <c r="E43" s="28" t="s">
        <v>9</v>
      </c>
      <c r="F43" s="29">
        <v>939.6</v>
      </c>
      <c r="G43" s="30">
        <v>108.94</v>
      </c>
      <c r="H43" s="30">
        <v>143.76</v>
      </c>
      <c r="I43" s="30">
        <f>ROUND(H43*($G$351),2)</f>
        <v>148.68</v>
      </c>
      <c r="J43" s="30">
        <f t="shared" si="10"/>
        <v>139699.73000000001</v>
      </c>
      <c r="K43" s="2"/>
      <c r="L43" s="30">
        <f t="shared" si="11"/>
        <v>0</v>
      </c>
    </row>
    <row r="44" spans="1:14" s="18" customFormat="1" ht="30" x14ac:dyDescent="0.2">
      <c r="A44" s="26" t="s">
        <v>111</v>
      </c>
      <c r="B44" s="27" t="s">
        <v>112</v>
      </c>
      <c r="C44" s="26" t="s">
        <v>7</v>
      </c>
      <c r="D44" s="26" t="s">
        <v>92</v>
      </c>
      <c r="E44" s="28" t="s">
        <v>93</v>
      </c>
      <c r="F44" s="29">
        <v>599</v>
      </c>
      <c r="G44" s="30">
        <v>13.06</v>
      </c>
      <c r="H44" s="30">
        <v>17.23</v>
      </c>
      <c r="I44" s="30">
        <f>ROUND(H44*($G$351),2)</f>
        <v>17.82</v>
      </c>
      <c r="J44" s="30">
        <f t="shared" si="10"/>
        <v>10674.18</v>
      </c>
      <c r="K44" s="2"/>
      <c r="L44" s="30">
        <f t="shared" si="11"/>
        <v>0</v>
      </c>
    </row>
    <row r="45" spans="1:14" s="18" customFormat="1" ht="30" x14ac:dyDescent="0.2">
      <c r="A45" s="26" t="s">
        <v>113</v>
      </c>
      <c r="B45" s="27" t="s">
        <v>114</v>
      </c>
      <c r="C45" s="26" t="s">
        <v>7</v>
      </c>
      <c r="D45" s="26" t="s">
        <v>96</v>
      </c>
      <c r="E45" s="28" t="s">
        <v>93</v>
      </c>
      <c r="F45" s="29">
        <v>4909</v>
      </c>
      <c r="G45" s="30">
        <v>12.11</v>
      </c>
      <c r="H45" s="30">
        <v>15.98</v>
      </c>
      <c r="I45" s="30">
        <f>ROUND(H45*($G$351),2)</f>
        <v>16.53</v>
      </c>
      <c r="J45" s="30">
        <f t="shared" si="10"/>
        <v>81145.77</v>
      </c>
      <c r="K45" s="2"/>
      <c r="L45" s="30">
        <f t="shared" si="11"/>
        <v>0</v>
      </c>
    </row>
    <row r="46" spans="1:14" s="18" customFormat="1" ht="30" x14ac:dyDescent="0.2">
      <c r="A46" s="26" t="s">
        <v>115</v>
      </c>
      <c r="B46" s="27" t="s">
        <v>116</v>
      </c>
      <c r="C46" s="26" t="s">
        <v>7</v>
      </c>
      <c r="D46" s="26" t="s">
        <v>117</v>
      </c>
      <c r="E46" s="28" t="s">
        <v>93</v>
      </c>
      <c r="F46" s="29">
        <v>2076</v>
      </c>
      <c r="G46" s="30">
        <v>12.38</v>
      </c>
      <c r="H46" s="30">
        <v>16.34</v>
      </c>
      <c r="I46" s="30">
        <f>ROUND(H46*($G$351),2)</f>
        <v>16.899999999999999</v>
      </c>
      <c r="J46" s="30">
        <f t="shared" si="10"/>
        <v>35084.400000000001</v>
      </c>
      <c r="K46" s="2"/>
      <c r="L46" s="30">
        <f t="shared" si="11"/>
        <v>0</v>
      </c>
    </row>
    <row r="47" spans="1:14" s="18" customFormat="1" ht="15.75" x14ac:dyDescent="0.2">
      <c r="A47" s="22" t="s">
        <v>118</v>
      </c>
      <c r="B47" s="22"/>
      <c r="C47" s="22"/>
      <c r="D47" s="22" t="s">
        <v>119</v>
      </c>
      <c r="E47" s="22"/>
      <c r="F47" s="23"/>
      <c r="G47" s="24"/>
      <c r="H47" s="24"/>
      <c r="I47" s="24"/>
      <c r="J47" s="25">
        <f>SUBTOTAL(9,J48:J54)</f>
        <v>93420.479999999981</v>
      </c>
      <c r="K47" s="1"/>
      <c r="L47" s="25">
        <f>SUBTOTAL(9,L48:L54)</f>
        <v>0</v>
      </c>
    </row>
    <row r="48" spans="1:14" s="18" customFormat="1" ht="15.75" x14ac:dyDescent="0.2">
      <c r="A48" s="22" t="s">
        <v>120</v>
      </c>
      <c r="B48" s="22"/>
      <c r="C48" s="22"/>
      <c r="D48" s="22" t="s">
        <v>121</v>
      </c>
      <c r="E48" s="22"/>
      <c r="F48" s="23"/>
      <c r="G48" s="24"/>
      <c r="H48" s="24"/>
      <c r="I48" s="24"/>
      <c r="J48" s="25">
        <f>SUBTOTAL(9,J49)</f>
        <v>87157.93</v>
      </c>
      <c r="K48" s="1"/>
      <c r="L48" s="25">
        <f>SUBTOTAL(9,L49)</f>
        <v>0</v>
      </c>
    </row>
    <row r="49" spans="1:12" s="18" customFormat="1" ht="60" x14ac:dyDescent="0.2">
      <c r="A49" s="26" t="s">
        <v>122</v>
      </c>
      <c r="B49" s="27" t="s">
        <v>123</v>
      </c>
      <c r="C49" s="26" t="s">
        <v>7</v>
      </c>
      <c r="D49" s="26" t="s">
        <v>124</v>
      </c>
      <c r="E49" s="28" t="s">
        <v>9</v>
      </c>
      <c r="F49" s="29">
        <v>1003.43</v>
      </c>
      <c r="G49" s="30">
        <v>63.65</v>
      </c>
      <c r="H49" s="30">
        <v>83.99</v>
      </c>
      <c r="I49" s="30">
        <f>ROUND(H49*($G$351),2)</f>
        <v>86.86</v>
      </c>
      <c r="J49" s="30">
        <f t="shared" ref="J49" si="12">ROUND(I49*F49,2)</f>
        <v>87157.93</v>
      </c>
      <c r="K49" s="2"/>
      <c r="L49" s="30">
        <f>ROUND(K49*F49,2)</f>
        <v>0</v>
      </c>
    </row>
    <row r="50" spans="1:12" s="18" customFormat="1" ht="15.75" x14ac:dyDescent="0.2">
      <c r="A50" s="22" t="s">
        <v>125</v>
      </c>
      <c r="B50" s="22"/>
      <c r="C50" s="22"/>
      <c r="D50" s="22" t="s">
        <v>126</v>
      </c>
      <c r="E50" s="22"/>
      <c r="F50" s="23"/>
      <c r="G50" s="24"/>
      <c r="H50" s="24"/>
      <c r="I50" s="24"/>
      <c r="J50" s="25">
        <f>SUBTOTAL(9,J51:J52)</f>
        <v>4760.18</v>
      </c>
      <c r="K50" s="1"/>
      <c r="L50" s="25">
        <f>SUBTOTAL(9,L51:L52)</f>
        <v>0</v>
      </c>
    </row>
    <row r="51" spans="1:12" s="18" customFormat="1" ht="30" x14ac:dyDescent="0.2">
      <c r="A51" s="26" t="s">
        <v>127</v>
      </c>
      <c r="B51" s="27" t="s">
        <v>128</v>
      </c>
      <c r="C51" s="26" t="s">
        <v>7</v>
      </c>
      <c r="D51" s="26" t="s">
        <v>129</v>
      </c>
      <c r="E51" s="28" t="s">
        <v>9</v>
      </c>
      <c r="F51" s="29">
        <v>4.8</v>
      </c>
      <c r="G51" s="30">
        <v>507.66</v>
      </c>
      <c r="H51" s="30">
        <v>669.91</v>
      </c>
      <c r="I51" s="30">
        <f>ROUND(H51*($G$351),2)</f>
        <v>692.82</v>
      </c>
      <c r="J51" s="30">
        <f t="shared" ref="J51:J52" si="13">ROUND(I51*F51,2)</f>
        <v>3325.54</v>
      </c>
      <c r="K51" s="2"/>
      <c r="L51" s="30">
        <f t="shared" ref="L51:L52" si="14">ROUND(K51*F51,2)</f>
        <v>0</v>
      </c>
    </row>
    <row r="52" spans="1:12" s="18" customFormat="1" ht="15" x14ac:dyDescent="0.2">
      <c r="A52" s="26" t="s">
        <v>130</v>
      </c>
      <c r="B52" s="27" t="s">
        <v>131</v>
      </c>
      <c r="C52" s="26" t="s">
        <v>78</v>
      </c>
      <c r="D52" s="26" t="s">
        <v>132</v>
      </c>
      <c r="E52" s="28" t="s">
        <v>9</v>
      </c>
      <c r="F52" s="29">
        <v>5.04</v>
      </c>
      <c r="G52" s="30">
        <v>208.58</v>
      </c>
      <c r="H52" s="30">
        <v>275.24</v>
      </c>
      <c r="I52" s="30">
        <f>ROUND(H52*($G$351),2)</f>
        <v>284.64999999999998</v>
      </c>
      <c r="J52" s="30">
        <f t="shared" si="13"/>
        <v>1434.64</v>
      </c>
      <c r="K52" s="2"/>
      <c r="L52" s="30">
        <f t="shared" si="14"/>
        <v>0</v>
      </c>
    </row>
    <row r="53" spans="1:12" s="18" customFormat="1" ht="15.75" x14ac:dyDescent="0.2">
      <c r="A53" s="22" t="s">
        <v>133</v>
      </c>
      <c r="B53" s="22"/>
      <c r="C53" s="22"/>
      <c r="D53" s="22" t="s">
        <v>134</v>
      </c>
      <c r="E53" s="22"/>
      <c r="F53" s="23"/>
      <c r="G53" s="24"/>
      <c r="H53" s="24"/>
      <c r="I53" s="24"/>
      <c r="J53" s="25">
        <f>SUBTOTAL(9,J54)</f>
        <v>1502.37</v>
      </c>
      <c r="K53" s="1"/>
      <c r="L53" s="25">
        <f>SUBTOTAL(9,L54)</f>
        <v>0</v>
      </c>
    </row>
    <row r="54" spans="1:12" s="18" customFormat="1" ht="30" x14ac:dyDescent="0.2">
      <c r="A54" s="26" t="s">
        <v>135</v>
      </c>
      <c r="B54" s="27" t="s">
        <v>136</v>
      </c>
      <c r="C54" s="26" t="s">
        <v>7</v>
      </c>
      <c r="D54" s="26" t="s">
        <v>137</v>
      </c>
      <c r="E54" s="28" t="s">
        <v>20</v>
      </c>
      <c r="F54" s="29">
        <v>111.7</v>
      </c>
      <c r="G54" s="30">
        <v>9.86</v>
      </c>
      <c r="H54" s="30">
        <v>13.01</v>
      </c>
      <c r="I54" s="30">
        <f>ROUND(H54*($G$351),2)</f>
        <v>13.45</v>
      </c>
      <c r="J54" s="30">
        <f t="shared" ref="J54" si="15">ROUND(I54*F54,2)</f>
        <v>1502.37</v>
      </c>
      <c r="K54" s="2"/>
      <c r="L54" s="30">
        <f>ROUND(K54*F54,2)</f>
        <v>0</v>
      </c>
    </row>
    <row r="55" spans="1:12" s="18" customFormat="1" ht="15.75" x14ac:dyDescent="0.2">
      <c r="A55" s="22" t="s">
        <v>138</v>
      </c>
      <c r="B55" s="22"/>
      <c r="C55" s="22"/>
      <c r="D55" s="22" t="s">
        <v>139</v>
      </c>
      <c r="E55" s="22"/>
      <c r="F55" s="23"/>
      <c r="G55" s="24"/>
      <c r="H55" s="24"/>
      <c r="I55" s="24"/>
      <c r="J55" s="25">
        <f>SUBTOTAL(9,J56:J66)</f>
        <v>55770.51</v>
      </c>
      <c r="K55" s="1"/>
      <c r="L55" s="25">
        <f>SUBTOTAL(9,L56:L66)</f>
        <v>0</v>
      </c>
    </row>
    <row r="56" spans="1:12" s="18" customFormat="1" ht="15.75" x14ac:dyDescent="0.2">
      <c r="A56" s="22" t="s">
        <v>140</v>
      </c>
      <c r="B56" s="22"/>
      <c r="C56" s="22"/>
      <c r="D56" s="22" t="s">
        <v>141</v>
      </c>
      <c r="E56" s="22"/>
      <c r="F56" s="23"/>
      <c r="G56" s="24"/>
      <c r="H56" s="24"/>
      <c r="I56" s="24"/>
      <c r="J56" s="25">
        <f>SUBTOTAL(9,J57:J60)</f>
        <v>13812.08</v>
      </c>
      <c r="K56" s="1"/>
      <c r="L56" s="25">
        <f>SUBTOTAL(9,L57:L60)</f>
        <v>0</v>
      </c>
    </row>
    <row r="57" spans="1:12" s="18" customFormat="1" ht="45" x14ac:dyDescent="0.2">
      <c r="A57" s="26" t="s">
        <v>142</v>
      </c>
      <c r="B57" s="27" t="s">
        <v>143</v>
      </c>
      <c r="C57" s="26" t="s">
        <v>7</v>
      </c>
      <c r="D57" s="26" t="s">
        <v>144</v>
      </c>
      <c r="E57" s="28" t="s">
        <v>39</v>
      </c>
      <c r="F57" s="29">
        <v>1</v>
      </c>
      <c r="G57" s="30">
        <v>385.66</v>
      </c>
      <c r="H57" s="30">
        <v>508.92</v>
      </c>
      <c r="I57" s="30">
        <f>ROUND(H57*($G$351),2)</f>
        <v>526.33000000000004</v>
      </c>
      <c r="J57" s="30">
        <f t="shared" ref="J57:J60" si="16">ROUND(I57*F57,2)</f>
        <v>526.33000000000004</v>
      </c>
      <c r="K57" s="2"/>
      <c r="L57" s="30">
        <f t="shared" ref="L57:L60" si="17">ROUND(K57*F57,2)</f>
        <v>0</v>
      </c>
    </row>
    <row r="58" spans="1:12" s="18" customFormat="1" ht="45" x14ac:dyDescent="0.2">
      <c r="A58" s="26" t="s">
        <v>145</v>
      </c>
      <c r="B58" s="27" t="s">
        <v>146</v>
      </c>
      <c r="C58" s="26" t="s">
        <v>7</v>
      </c>
      <c r="D58" s="26" t="s">
        <v>147</v>
      </c>
      <c r="E58" s="28" t="s">
        <v>39</v>
      </c>
      <c r="F58" s="29">
        <v>10</v>
      </c>
      <c r="G58" s="30">
        <v>385.66</v>
      </c>
      <c r="H58" s="30">
        <v>508.92</v>
      </c>
      <c r="I58" s="30">
        <f>ROUND(H58*($G$351),2)</f>
        <v>526.33000000000004</v>
      </c>
      <c r="J58" s="30">
        <f t="shared" si="16"/>
        <v>5263.3</v>
      </c>
      <c r="K58" s="2"/>
      <c r="L58" s="30">
        <f t="shared" si="17"/>
        <v>0</v>
      </c>
    </row>
    <row r="59" spans="1:12" s="18" customFormat="1" ht="45" x14ac:dyDescent="0.2">
      <c r="A59" s="26" t="s">
        <v>148</v>
      </c>
      <c r="B59" s="27" t="s">
        <v>149</v>
      </c>
      <c r="C59" s="26" t="s">
        <v>7</v>
      </c>
      <c r="D59" s="26" t="s">
        <v>150</v>
      </c>
      <c r="E59" s="28" t="s">
        <v>39</v>
      </c>
      <c r="F59" s="29">
        <v>14</v>
      </c>
      <c r="G59" s="30">
        <v>385.66</v>
      </c>
      <c r="H59" s="30">
        <v>508.92</v>
      </c>
      <c r="I59" s="30">
        <f>ROUND(H59*($G$351),2)</f>
        <v>526.33000000000004</v>
      </c>
      <c r="J59" s="30">
        <f t="shared" si="16"/>
        <v>7368.62</v>
      </c>
      <c r="K59" s="2"/>
      <c r="L59" s="30">
        <f t="shared" si="17"/>
        <v>0</v>
      </c>
    </row>
    <row r="60" spans="1:12" s="18" customFormat="1" ht="30" x14ac:dyDescent="0.2">
      <c r="A60" s="26" t="s">
        <v>151</v>
      </c>
      <c r="B60" s="27" t="s">
        <v>152</v>
      </c>
      <c r="C60" s="26" t="s">
        <v>7</v>
      </c>
      <c r="D60" s="26" t="s">
        <v>153</v>
      </c>
      <c r="E60" s="28" t="s">
        <v>20</v>
      </c>
      <c r="F60" s="29">
        <v>5.8</v>
      </c>
      <c r="G60" s="30">
        <v>82.6</v>
      </c>
      <c r="H60" s="30">
        <v>109</v>
      </c>
      <c r="I60" s="30">
        <f>ROUND(H60*($G$351),2)</f>
        <v>112.73</v>
      </c>
      <c r="J60" s="30">
        <f t="shared" si="16"/>
        <v>653.83000000000004</v>
      </c>
      <c r="K60" s="2"/>
      <c r="L60" s="30">
        <f t="shared" si="17"/>
        <v>0</v>
      </c>
    </row>
    <row r="61" spans="1:12" s="18" customFormat="1" ht="15.75" x14ac:dyDescent="0.2">
      <c r="A61" s="22" t="s">
        <v>154</v>
      </c>
      <c r="B61" s="22"/>
      <c r="C61" s="22"/>
      <c r="D61" s="22" t="s">
        <v>155</v>
      </c>
      <c r="E61" s="22"/>
      <c r="F61" s="23"/>
      <c r="G61" s="24"/>
      <c r="H61" s="24"/>
      <c r="I61" s="24"/>
      <c r="J61" s="25">
        <f>SUBTOTAL(9,J62:J66)</f>
        <v>41958.43</v>
      </c>
      <c r="K61" s="1"/>
      <c r="L61" s="25">
        <f>SUBTOTAL(9,L62:L66)</f>
        <v>0</v>
      </c>
    </row>
    <row r="62" spans="1:12" s="18" customFormat="1" ht="60" x14ac:dyDescent="0.2">
      <c r="A62" s="26" t="s">
        <v>156</v>
      </c>
      <c r="B62" s="27" t="s">
        <v>157</v>
      </c>
      <c r="C62" s="26" t="s">
        <v>78</v>
      </c>
      <c r="D62" s="26" t="s">
        <v>158</v>
      </c>
      <c r="E62" s="28" t="s">
        <v>39</v>
      </c>
      <c r="F62" s="29">
        <v>1</v>
      </c>
      <c r="G62" s="30">
        <v>1345.76</v>
      </c>
      <c r="H62" s="30">
        <v>1775.86</v>
      </c>
      <c r="I62" s="30">
        <f>ROUND(H62*($G$351),2)</f>
        <v>1836.59</v>
      </c>
      <c r="J62" s="30">
        <f t="shared" ref="J62:J66" si="18">ROUND(I62*F62,2)</f>
        <v>1836.59</v>
      </c>
      <c r="K62" s="2"/>
      <c r="L62" s="30">
        <f t="shared" ref="L62:L66" si="19">ROUND(K62*F62,2)</f>
        <v>0</v>
      </c>
    </row>
    <row r="63" spans="1:12" s="18" customFormat="1" ht="75" x14ac:dyDescent="0.2">
      <c r="A63" s="26" t="s">
        <v>159</v>
      </c>
      <c r="B63" s="27" t="s">
        <v>160</v>
      </c>
      <c r="C63" s="26" t="s">
        <v>7</v>
      </c>
      <c r="D63" s="26" t="s">
        <v>161</v>
      </c>
      <c r="E63" s="28" t="s">
        <v>39</v>
      </c>
      <c r="F63" s="29">
        <v>10</v>
      </c>
      <c r="G63" s="30">
        <v>975.12</v>
      </c>
      <c r="H63" s="30">
        <v>1286.77</v>
      </c>
      <c r="I63" s="30">
        <f>ROUND(H63*($G$351),2)</f>
        <v>1330.78</v>
      </c>
      <c r="J63" s="30">
        <f t="shared" si="18"/>
        <v>13307.8</v>
      </c>
      <c r="K63" s="2"/>
      <c r="L63" s="30">
        <f t="shared" si="19"/>
        <v>0</v>
      </c>
    </row>
    <row r="64" spans="1:12" s="18" customFormat="1" ht="75" x14ac:dyDescent="0.2">
      <c r="A64" s="26" t="s">
        <v>162</v>
      </c>
      <c r="B64" s="27" t="s">
        <v>163</v>
      </c>
      <c r="C64" s="26" t="s">
        <v>78</v>
      </c>
      <c r="D64" s="26" t="s">
        <v>164</v>
      </c>
      <c r="E64" s="28" t="s">
        <v>39</v>
      </c>
      <c r="F64" s="29">
        <v>9</v>
      </c>
      <c r="G64" s="30">
        <v>1258.25</v>
      </c>
      <c r="H64" s="30">
        <v>1660.39</v>
      </c>
      <c r="I64" s="30">
        <f>ROUND(H64*($G$351),2)</f>
        <v>1717.18</v>
      </c>
      <c r="J64" s="30">
        <f t="shared" si="18"/>
        <v>15454.62</v>
      </c>
      <c r="K64" s="2"/>
      <c r="L64" s="30">
        <f t="shared" si="19"/>
        <v>0</v>
      </c>
    </row>
    <row r="65" spans="1:12" s="18" customFormat="1" ht="75" x14ac:dyDescent="0.2">
      <c r="A65" s="26" t="s">
        <v>165</v>
      </c>
      <c r="B65" s="27" t="s">
        <v>166</v>
      </c>
      <c r="C65" s="26" t="s">
        <v>78</v>
      </c>
      <c r="D65" s="26" t="s">
        <v>167</v>
      </c>
      <c r="E65" s="28" t="s">
        <v>39</v>
      </c>
      <c r="F65" s="29">
        <v>1</v>
      </c>
      <c r="G65" s="30">
        <v>3059.01</v>
      </c>
      <c r="H65" s="30">
        <v>4036.67</v>
      </c>
      <c r="I65" s="30">
        <f>ROUND(H65*($G$351),2)</f>
        <v>4174.72</v>
      </c>
      <c r="J65" s="30">
        <f t="shared" si="18"/>
        <v>4174.72</v>
      </c>
      <c r="K65" s="2"/>
      <c r="L65" s="30">
        <f t="shared" si="19"/>
        <v>0</v>
      </c>
    </row>
    <row r="66" spans="1:12" s="18" customFormat="1" ht="60" x14ac:dyDescent="0.2">
      <c r="A66" s="26" t="s">
        <v>168</v>
      </c>
      <c r="B66" s="27" t="s">
        <v>169</v>
      </c>
      <c r="C66" s="26" t="s">
        <v>78</v>
      </c>
      <c r="D66" s="26" t="s">
        <v>170</v>
      </c>
      <c r="E66" s="28" t="s">
        <v>39</v>
      </c>
      <c r="F66" s="29">
        <v>5</v>
      </c>
      <c r="G66" s="30">
        <v>1052.9100000000001</v>
      </c>
      <c r="H66" s="30">
        <v>1389.42</v>
      </c>
      <c r="I66" s="30">
        <f>ROUND(H66*($G$351),2)</f>
        <v>1436.94</v>
      </c>
      <c r="J66" s="30">
        <f t="shared" si="18"/>
        <v>7184.7</v>
      </c>
      <c r="K66" s="2"/>
      <c r="L66" s="30">
        <f t="shared" si="19"/>
        <v>0</v>
      </c>
    </row>
    <row r="67" spans="1:12" s="18" customFormat="1" ht="15.75" x14ac:dyDescent="0.2">
      <c r="A67" s="22" t="s">
        <v>171</v>
      </c>
      <c r="B67" s="22"/>
      <c r="C67" s="22"/>
      <c r="D67" s="22" t="s">
        <v>172</v>
      </c>
      <c r="E67" s="22"/>
      <c r="F67" s="23"/>
      <c r="G67" s="24"/>
      <c r="H67" s="24"/>
      <c r="I67" s="24"/>
      <c r="J67" s="25">
        <f>SUBTOTAL(9,J68:J77)</f>
        <v>58403.92</v>
      </c>
      <c r="K67" s="1"/>
      <c r="L67" s="25">
        <f>SUBTOTAL(9,L68:L77)</f>
        <v>0</v>
      </c>
    </row>
    <row r="68" spans="1:12" s="18" customFormat="1" ht="15.75" x14ac:dyDescent="0.2">
      <c r="A68" s="22" t="s">
        <v>173</v>
      </c>
      <c r="B68" s="22"/>
      <c r="C68" s="22"/>
      <c r="D68" s="22" t="s">
        <v>174</v>
      </c>
      <c r="E68" s="22"/>
      <c r="F68" s="23"/>
      <c r="G68" s="24"/>
      <c r="H68" s="24"/>
      <c r="I68" s="24"/>
      <c r="J68" s="25">
        <f>SUBTOTAL(9,J69:J73)</f>
        <v>43994.53</v>
      </c>
      <c r="K68" s="1"/>
      <c r="L68" s="25">
        <f>SUBTOTAL(9,L69:L73)</f>
        <v>0</v>
      </c>
    </row>
    <row r="69" spans="1:12" s="18" customFormat="1" ht="45" x14ac:dyDescent="0.2">
      <c r="A69" s="26" t="s">
        <v>175</v>
      </c>
      <c r="B69" s="27" t="s">
        <v>176</v>
      </c>
      <c r="C69" s="26" t="s">
        <v>78</v>
      </c>
      <c r="D69" s="26" t="s">
        <v>177</v>
      </c>
      <c r="E69" s="28" t="s">
        <v>9</v>
      </c>
      <c r="F69" s="29">
        <v>2.2799999999999998</v>
      </c>
      <c r="G69" s="30">
        <v>484.52</v>
      </c>
      <c r="H69" s="30">
        <v>639.37</v>
      </c>
      <c r="I69" s="30">
        <f>ROUND(H69*($G$351),2)</f>
        <v>661.24</v>
      </c>
      <c r="J69" s="30">
        <f t="shared" ref="J69:J77" si="20">ROUND(I69*F69,2)</f>
        <v>1507.63</v>
      </c>
      <c r="K69" s="2"/>
      <c r="L69" s="30">
        <f t="shared" ref="L69:L73" si="21">ROUND(K69*F69,2)</f>
        <v>0</v>
      </c>
    </row>
    <row r="70" spans="1:12" s="18" customFormat="1" ht="30" x14ac:dyDescent="0.2">
      <c r="A70" s="26" t="s">
        <v>178</v>
      </c>
      <c r="B70" s="27" t="s">
        <v>179</v>
      </c>
      <c r="C70" s="26" t="s">
        <v>78</v>
      </c>
      <c r="D70" s="26" t="s">
        <v>180</v>
      </c>
      <c r="E70" s="28" t="s">
        <v>9</v>
      </c>
      <c r="F70" s="29">
        <v>16.84</v>
      </c>
      <c r="G70" s="30">
        <v>455.17</v>
      </c>
      <c r="H70" s="30">
        <v>600.64</v>
      </c>
      <c r="I70" s="30">
        <f>ROUND(H70*($G$351),2)</f>
        <v>621.17999999999995</v>
      </c>
      <c r="J70" s="30">
        <f t="shared" si="20"/>
        <v>10460.67</v>
      </c>
      <c r="K70" s="2"/>
      <c r="L70" s="30">
        <f t="shared" si="21"/>
        <v>0</v>
      </c>
    </row>
    <row r="71" spans="1:12" s="18" customFormat="1" ht="45" x14ac:dyDescent="0.2">
      <c r="A71" s="26" t="s">
        <v>181</v>
      </c>
      <c r="B71" s="27" t="s">
        <v>182</v>
      </c>
      <c r="C71" s="26" t="s">
        <v>78</v>
      </c>
      <c r="D71" s="26" t="s">
        <v>183</v>
      </c>
      <c r="E71" s="28" t="s">
        <v>9</v>
      </c>
      <c r="F71" s="29">
        <v>25.5</v>
      </c>
      <c r="G71" s="30">
        <v>472.78</v>
      </c>
      <c r="H71" s="30">
        <v>623.88</v>
      </c>
      <c r="I71" s="30">
        <f>ROUND(H71*($G$351),2)</f>
        <v>645.22</v>
      </c>
      <c r="J71" s="30">
        <f t="shared" si="20"/>
        <v>16453.11</v>
      </c>
      <c r="K71" s="2"/>
      <c r="L71" s="30">
        <f t="shared" si="21"/>
        <v>0</v>
      </c>
    </row>
    <row r="72" spans="1:12" s="18" customFormat="1" ht="30" x14ac:dyDescent="0.2">
      <c r="A72" s="26" t="s">
        <v>184</v>
      </c>
      <c r="B72" s="27" t="s">
        <v>185</v>
      </c>
      <c r="C72" s="26" t="s">
        <v>78</v>
      </c>
      <c r="D72" s="26" t="s">
        <v>186</v>
      </c>
      <c r="E72" s="28" t="s">
        <v>9</v>
      </c>
      <c r="F72" s="29">
        <v>6.3</v>
      </c>
      <c r="G72" s="30">
        <v>1048.3599999999999</v>
      </c>
      <c r="H72" s="30">
        <v>1383.42</v>
      </c>
      <c r="I72" s="30">
        <f>ROUND(H72*($G$351),2)</f>
        <v>1430.73</v>
      </c>
      <c r="J72" s="30">
        <f t="shared" si="20"/>
        <v>9013.6</v>
      </c>
      <c r="K72" s="2"/>
      <c r="L72" s="30">
        <f t="shared" si="21"/>
        <v>0</v>
      </c>
    </row>
    <row r="73" spans="1:12" s="18" customFormat="1" ht="30" x14ac:dyDescent="0.2">
      <c r="A73" s="26" t="s">
        <v>187</v>
      </c>
      <c r="B73" s="27" t="s">
        <v>188</v>
      </c>
      <c r="C73" s="26" t="s">
        <v>78</v>
      </c>
      <c r="D73" s="26" t="s">
        <v>189</v>
      </c>
      <c r="E73" s="28" t="s">
        <v>9</v>
      </c>
      <c r="F73" s="29">
        <v>8</v>
      </c>
      <c r="G73" s="30">
        <v>600.80999999999995</v>
      </c>
      <c r="H73" s="30">
        <v>792.83</v>
      </c>
      <c r="I73" s="30">
        <f>ROUND(H73*($G$351),2)</f>
        <v>819.94</v>
      </c>
      <c r="J73" s="30">
        <f t="shared" si="20"/>
        <v>6559.52</v>
      </c>
      <c r="K73" s="2"/>
      <c r="L73" s="30">
        <f t="shared" si="21"/>
        <v>0</v>
      </c>
    </row>
    <row r="74" spans="1:12" s="18" customFormat="1" ht="15.75" x14ac:dyDescent="0.2">
      <c r="A74" s="22" t="s">
        <v>190</v>
      </c>
      <c r="B74" s="22"/>
      <c r="C74" s="22"/>
      <c r="D74" s="22" t="s">
        <v>191</v>
      </c>
      <c r="E74" s="22"/>
      <c r="F74" s="23"/>
      <c r="G74" s="24"/>
      <c r="H74" s="24"/>
      <c r="I74" s="24"/>
      <c r="J74" s="25">
        <f>SUBTOTAL(9,J75:J77)</f>
        <v>14409.39</v>
      </c>
      <c r="K74" s="1"/>
      <c r="L74" s="25">
        <f>SUBTOTAL(9,L75:L77)</f>
        <v>0</v>
      </c>
    </row>
    <row r="75" spans="1:12" s="18" customFormat="1" ht="45" x14ac:dyDescent="0.2">
      <c r="A75" s="26" t="s">
        <v>192</v>
      </c>
      <c r="B75" s="27" t="s">
        <v>193</v>
      </c>
      <c r="C75" s="26" t="s">
        <v>78</v>
      </c>
      <c r="D75" s="26" t="s">
        <v>194</v>
      </c>
      <c r="E75" s="28" t="s">
        <v>195</v>
      </c>
      <c r="F75" s="29">
        <v>1</v>
      </c>
      <c r="G75" s="30">
        <v>3425.63</v>
      </c>
      <c r="H75" s="30">
        <v>4520.46</v>
      </c>
      <c r="I75" s="30">
        <f>ROUND(H75*($G$351),2)</f>
        <v>4675.0600000000004</v>
      </c>
      <c r="J75" s="30">
        <f t="shared" si="20"/>
        <v>4675.0600000000004</v>
      </c>
      <c r="K75" s="2"/>
      <c r="L75" s="30">
        <f t="shared" ref="L75:L77" si="22">ROUND(K75*F75,2)</f>
        <v>0</v>
      </c>
    </row>
    <row r="76" spans="1:12" s="18" customFormat="1" ht="45" x14ac:dyDescent="0.2">
      <c r="A76" s="26" t="s">
        <v>196</v>
      </c>
      <c r="B76" s="27" t="s">
        <v>197</v>
      </c>
      <c r="C76" s="26" t="s">
        <v>78</v>
      </c>
      <c r="D76" s="26" t="s">
        <v>198</v>
      </c>
      <c r="E76" s="28" t="s">
        <v>39</v>
      </c>
      <c r="F76" s="29">
        <v>1</v>
      </c>
      <c r="G76" s="30">
        <v>6116.25</v>
      </c>
      <c r="H76" s="30">
        <v>8071</v>
      </c>
      <c r="I76" s="30">
        <f>ROUND(H76*($G$351),2)</f>
        <v>8347.0300000000007</v>
      </c>
      <c r="J76" s="30">
        <f t="shared" si="20"/>
        <v>8347.0300000000007</v>
      </c>
      <c r="K76" s="2"/>
      <c r="L76" s="30">
        <f t="shared" si="22"/>
        <v>0</v>
      </c>
    </row>
    <row r="77" spans="1:12" s="18" customFormat="1" ht="60" x14ac:dyDescent="0.2">
      <c r="A77" s="26" t="s">
        <v>199</v>
      </c>
      <c r="B77" s="27" t="s">
        <v>200</v>
      </c>
      <c r="C77" s="26" t="s">
        <v>78</v>
      </c>
      <c r="D77" s="26" t="s">
        <v>201</v>
      </c>
      <c r="E77" s="28" t="s">
        <v>9</v>
      </c>
      <c r="F77" s="29">
        <v>1.47</v>
      </c>
      <c r="G77" s="30">
        <v>691.52</v>
      </c>
      <c r="H77" s="30">
        <v>912.53</v>
      </c>
      <c r="I77" s="30">
        <f>ROUND(H77*($G$351),2)</f>
        <v>943.74</v>
      </c>
      <c r="J77" s="30">
        <f t="shared" si="20"/>
        <v>1387.3</v>
      </c>
      <c r="K77" s="2"/>
      <c r="L77" s="30">
        <f t="shared" si="22"/>
        <v>0</v>
      </c>
    </row>
    <row r="78" spans="1:12" s="18" customFormat="1" ht="15.75" x14ac:dyDescent="0.2">
      <c r="A78" s="22" t="s">
        <v>202</v>
      </c>
      <c r="B78" s="22"/>
      <c r="C78" s="22"/>
      <c r="D78" s="22" t="s">
        <v>203</v>
      </c>
      <c r="E78" s="22"/>
      <c r="F78" s="23"/>
      <c r="G78" s="24"/>
      <c r="H78" s="24"/>
      <c r="I78" s="24"/>
      <c r="J78" s="25">
        <f>SUBTOTAL(9,J79:J84)</f>
        <v>22108.219999999998</v>
      </c>
      <c r="K78" s="1"/>
      <c r="L78" s="25">
        <f>SUBTOTAL(9,L79:L84)</f>
        <v>0</v>
      </c>
    </row>
    <row r="79" spans="1:12" s="18" customFormat="1" ht="15.75" x14ac:dyDescent="0.2">
      <c r="A79" s="22" t="s">
        <v>204</v>
      </c>
      <c r="B79" s="22"/>
      <c r="C79" s="22"/>
      <c r="D79" s="22" t="s">
        <v>205</v>
      </c>
      <c r="E79" s="22"/>
      <c r="F79" s="23"/>
      <c r="G79" s="24"/>
      <c r="H79" s="24"/>
      <c r="I79" s="24"/>
      <c r="J79" s="25">
        <f>SUBTOTAL(9,J80:J81)</f>
        <v>19184.64</v>
      </c>
      <c r="K79" s="1"/>
      <c r="L79" s="25">
        <f>SUBTOTAL(9,L80:L81)</f>
        <v>0</v>
      </c>
    </row>
    <row r="80" spans="1:12" s="18" customFormat="1" ht="15" x14ac:dyDescent="0.2">
      <c r="A80" s="26" t="s">
        <v>206</v>
      </c>
      <c r="B80" s="27" t="s">
        <v>207</v>
      </c>
      <c r="C80" s="26" t="s">
        <v>7</v>
      </c>
      <c r="D80" s="26" t="s">
        <v>208</v>
      </c>
      <c r="E80" s="28" t="s">
        <v>9</v>
      </c>
      <c r="F80" s="29">
        <v>16.84</v>
      </c>
      <c r="G80" s="30">
        <v>315.73</v>
      </c>
      <c r="H80" s="30">
        <v>416.64</v>
      </c>
      <c r="I80" s="30">
        <f>ROUND(H80*($G$351),2)</f>
        <v>430.89</v>
      </c>
      <c r="J80" s="30">
        <f t="shared" ref="J80:J81" si="23">ROUND(I80*F80,2)</f>
        <v>7256.19</v>
      </c>
      <c r="K80" s="2"/>
      <c r="L80" s="30">
        <f t="shared" ref="L80:L81" si="24">ROUND(K80*F80,2)</f>
        <v>0</v>
      </c>
    </row>
    <row r="81" spans="1:12" s="18" customFormat="1" ht="15" x14ac:dyDescent="0.2">
      <c r="A81" s="26" t="s">
        <v>209</v>
      </c>
      <c r="B81" s="27" t="s">
        <v>210</v>
      </c>
      <c r="C81" s="26" t="s">
        <v>78</v>
      </c>
      <c r="D81" s="26" t="s">
        <v>211</v>
      </c>
      <c r="E81" s="28" t="s">
        <v>9</v>
      </c>
      <c r="F81" s="29">
        <v>27.78</v>
      </c>
      <c r="G81" s="30">
        <v>314.63</v>
      </c>
      <c r="H81" s="30">
        <v>415.19</v>
      </c>
      <c r="I81" s="30">
        <f>ROUND(H81*($G$351),2)</f>
        <v>429.39</v>
      </c>
      <c r="J81" s="30">
        <f t="shared" si="23"/>
        <v>11928.45</v>
      </c>
      <c r="K81" s="2"/>
      <c r="L81" s="30">
        <f t="shared" si="24"/>
        <v>0</v>
      </c>
    </row>
    <row r="82" spans="1:12" s="18" customFormat="1" ht="15.75" x14ac:dyDescent="0.2">
      <c r="A82" s="22" t="s">
        <v>212</v>
      </c>
      <c r="B82" s="22"/>
      <c r="C82" s="22"/>
      <c r="D82" s="22" t="s">
        <v>213</v>
      </c>
      <c r="E82" s="22"/>
      <c r="F82" s="23"/>
      <c r="G82" s="24"/>
      <c r="H82" s="24"/>
      <c r="I82" s="24"/>
      <c r="J82" s="25">
        <f>SUBTOTAL(9,J83:J84)</f>
        <v>2923.58</v>
      </c>
      <c r="K82" s="1"/>
      <c r="L82" s="25">
        <f>SUBTOTAL(9,L83:L84)</f>
        <v>0</v>
      </c>
    </row>
    <row r="83" spans="1:12" s="18" customFormat="1" ht="45" x14ac:dyDescent="0.2">
      <c r="A83" s="26" t="s">
        <v>214</v>
      </c>
      <c r="B83" s="27" t="s">
        <v>215</v>
      </c>
      <c r="C83" s="26" t="s">
        <v>7</v>
      </c>
      <c r="D83" s="26" t="s">
        <v>216</v>
      </c>
      <c r="E83" s="28" t="s">
        <v>9</v>
      </c>
      <c r="F83" s="29">
        <v>1.2</v>
      </c>
      <c r="G83" s="30">
        <v>711.46</v>
      </c>
      <c r="H83" s="30">
        <v>938.84</v>
      </c>
      <c r="I83" s="30">
        <f>ROUND(H83*($G$351),2)</f>
        <v>970.95</v>
      </c>
      <c r="J83" s="30">
        <f t="shared" ref="J83:J84" si="25">ROUND(I83*F83,2)</f>
        <v>1165.1400000000001</v>
      </c>
      <c r="K83" s="2"/>
      <c r="L83" s="30">
        <f t="shared" ref="L83:L84" si="26">ROUND(K83*F83,2)</f>
        <v>0</v>
      </c>
    </row>
    <row r="84" spans="1:12" s="18" customFormat="1" ht="45" x14ac:dyDescent="0.2">
      <c r="A84" s="26" t="s">
        <v>217</v>
      </c>
      <c r="B84" s="27" t="s">
        <v>218</v>
      </c>
      <c r="C84" s="26" t="s">
        <v>78</v>
      </c>
      <c r="D84" s="26" t="s">
        <v>219</v>
      </c>
      <c r="E84" s="28" t="s">
        <v>9</v>
      </c>
      <c r="F84" s="29">
        <v>1.8</v>
      </c>
      <c r="G84" s="30">
        <v>715.82</v>
      </c>
      <c r="H84" s="30">
        <v>944.6</v>
      </c>
      <c r="I84" s="30">
        <f>ROUND(H84*($G$351),2)</f>
        <v>976.91</v>
      </c>
      <c r="J84" s="30">
        <f t="shared" si="25"/>
        <v>1758.44</v>
      </c>
      <c r="K84" s="2"/>
      <c r="L84" s="30">
        <f t="shared" si="26"/>
        <v>0</v>
      </c>
    </row>
    <row r="85" spans="1:12" s="18" customFormat="1" ht="15.75" x14ac:dyDescent="0.2">
      <c r="A85" s="22" t="s">
        <v>220</v>
      </c>
      <c r="B85" s="22"/>
      <c r="C85" s="22"/>
      <c r="D85" s="22" t="s">
        <v>221</v>
      </c>
      <c r="E85" s="22"/>
      <c r="F85" s="23"/>
      <c r="G85" s="24"/>
      <c r="H85" s="24"/>
      <c r="I85" s="24"/>
      <c r="J85" s="25">
        <f>SUBTOTAL(9,J86:J94)</f>
        <v>85261.04</v>
      </c>
      <c r="K85" s="1"/>
      <c r="L85" s="25">
        <f>SUBTOTAL(9,L86:L94)</f>
        <v>0</v>
      </c>
    </row>
    <row r="86" spans="1:12" s="18" customFormat="1" ht="15.75" x14ac:dyDescent="0.2">
      <c r="A86" s="22" t="s">
        <v>222</v>
      </c>
      <c r="B86" s="22"/>
      <c r="C86" s="22"/>
      <c r="D86" s="22" t="s">
        <v>223</v>
      </c>
      <c r="E86" s="22"/>
      <c r="F86" s="23"/>
      <c r="G86" s="24"/>
      <c r="H86" s="24"/>
      <c r="I86" s="24"/>
      <c r="J86" s="25">
        <f>SUBTOTAL(9,J87)</f>
        <v>31185.68</v>
      </c>
      <c r="K86" s="1"/>
      <c r="L86" s="25">
        <f>SUBTOTAL(9,L87)</f>
        <v>0</v>
      </c>
    </row>
    <row r="87" spans="1:12" s="18" customFormat="1" ht="60" x14ac:dyDescent="0.2">
      <c r="A87" s="26" t="s">
        <v>224</v>
      </c>
      <c r="B87" s="27" t="s">
        <v>225</v>
      </c>
      <c r="C87" s="26" t="s">
        <v>78</v>
      </c>
      <c r="D87" s="26" t="s">
        <v>226</v>
      </c>
      <c r="E87" s="28" t="s">
        <v>9</v>
      </c>
      <c r="F87" s="29">
        <v>202.15</v>
      </c>
      <c r="G87" s="30">
        <v>113.04</v>
      </c>
      <c r="H87" s="30">
        <v>149.16999999999999</v>
      </c>
      <c r="I87" s="30">
        <f>ROUND(H87*($G$351),2)</f>
        <v>154.27000000000001</v>
      </c>
      <c r="J87" s="30">
        <f t="shared" ref="J87" si="27">ROUND(I87*F87,2)</f>
        <v>31185.68</v>
      </c>
      <c r="K87" s="2"/>
      <c r="L87" s="30">
        <f>ROUND(K87*F87,2)</f>
        <v>0</v>
      </c>
    </row>
    <row r="88" spans="1:12" s="18" customFormat="1" ht="15.75" x14ac:dyDescent="0.2">
      <c r="A88" s="22" t="s">
        <v>227</v>
      </c>
      <c r="B88" s="22"/>
      <c r="C88" s="22"/>
      <c r="D88" s="22" t="s">
        <v>228</v>
      </c>
      <c r="E88" s="22"/>
      <c r="F88" s="23"/>
      <c r="G88" s="24"/>
      <c r="H88" s="24"/>
      <c r="I88" s="24"/>
      <c r="J88" s="25">
        <f>SUBTOTAL(9,J89)</f>
        <v>26732.32</v>
      </c>
      <c r="K88" s="1"/>
      <c r="L88" s="25">
        <f>SUBTOTAL(9,L89)</f>
        <v>0</v>
      </c>
    </row>
    <row r="89" spans="1:12" s="18" customFormat="1" ht="30" x14ac:dyDescent="0.2">
      <c r="A89" s="26" t="s">
        <v>229</v>
      </c>
      <c r="B89" s="27" t="s">
        <v>230</v>
      </c>
      <c r="C89" s="26" t="s">
        <v>7</v>
      </c>
      <c r="D89" s="26" t="s">
        <v>231</v>
      </c>
      <c r="E89" s="28" t="s">
        <v>9</v>
      </c>
      <c r="F89" s="29">
        <v>202.15</v>
      </c>
      <c r="G89" s="30">
        <v>96.9</v>
      </c>
      <c r="H89" s="30">
        <v>127.87</v>
      </c>
      <c r="I89" s="30">
        <f>ROUND(H89*($G$351),2)</f>
        <v>132.24</v>
      </c>
      <c r="J89" s="30">
        <f t="shared" ref="J89" si="28">ROUND(I89*F89,2)</f>
        <v>26732.32</v>
      </c>
      <c r="K89" s="2"/>
      <c r="L89" s="30">
        <f>ROUND(K89*F89,2)</f>
        <v>0</v>
      </c>
    </row>
    <row r="90" spans="1:12" s="18" customFormat="1" ht="15.75" x14ac:dyDescent="0.2">
      <c r="A90" s="22" t="s">
        <v>232</v>
      </c>
      <c r="B90" s="22"/>
      <c r="C90" s="22"/>
      <c r="D90" s="22" t="s">
        <v>233</v>
      </c>
      <c r="E90" s="22"/>
      <c r="F90" s="23"/>
      <c r="G90" s="24"/>
      <c r="H90" s="24"/>
      <c r="I90" s="24"/>
      <c r="J90" s="25">
        <f>SUBTOTAL(9,J91:J92)</f>
        <v>14927.539999999999</v>
      </c>
      <c r="K90" s="1"/>
      <c r="L90" s="25">
        <f>SUBTOTAL(9,L91:L92)</f>
        <v>0</v>
      </c>
    </row>
    <row r="91" spans="1:12" s="18" customFormat="1" ht="30" x14ac:dyDescent="0.2">
      <c r="A91" s="26" t="s">
        <v>234</v>
      </c>
      <c r="B91" s="27" t="s">
        <v>235</v>
      </c>
      <c r="C91" s="26" t="s">
        <v>7</v>
      </c>
      <c r="D91" s="26" t="s">
        <v>236</v>
      </c>
      <c r="E91" s="28" t="s">
        <v>20</v>
      </c>
      <c r="F91" s="29">
        <v>22.77</v>
      </c>
      <c r="G91" s="30">
        <v>280.10000000000002</v>
      </c>
      <c r="H91" s="30">
        <v>369.62</v>
      </c>
      <c r="I91" s="30">
        <f>ROUND(H91*($G$351),2)</f>
        <v>382.26</v>
      </c>
      <c r="J91" s="30">
        <f t="shared" ref="J91:J92" si="29">ROUND(I91*F91,2)</f>
        <v>8704.06</v>
      </c>
      <c r="K91" s="2"/>
      <c r="L91" s="30">
        <f t="shared" ref="L91:L92" si="30">ROUND(K91*F91,2)</f>
        <v>0</v>
      </c>
    </row>
    <row r="92" spans="1:12" s="18" customFormat="1" ht="15" x14ac:dyDescent="0.2">
      <c r="A92" s="26" t="s">
        <v>237</v>
      </c>
      <c r="B92" s="27" t="s">
        <v>238</v>
      </c>
      <c r="C92" s="26" t="s">
        <v>7</v>
      </c>
      <c r="D92" s="26" t="s">
        <v>239</v>
      </c>
      <c r="E92" s="28" t="s">
        <v>20</v>
      </c>
      <c r="F92" s="29">
        <v>81.13</v>
      </c>
      <c r="G92" s="30">
        <v>56.21</v>
      </c>
      <c r="H92" s="30">
        <v>74.17</v>
      </c>
      <c r="I92" s="30">
        <f>ROUND(H92*($G$351),2)</f>
        <v>76.709999999999994</v>
      </c>
      <c r="J92" s="30">
        <f t="shared" si="29"/>
        <v>6223.48</v>
      </c>
      <c r="K92" s="2"/>
      <c r="L92" s="30">
        <f t="shared" si="30"/>
        <v>0</v>
      </c>
    </row>
    <row r="93" spans="1:12" s="18" customFormat="1" ht="15.75" x14ac:dyDescent="0.2">
      <c r="A93" s="22" t="s">
        <v>240</v>
      </c>
      <c r="B93" s="22"/>
      <c r="C93" s="22"/>
      <c r="D93" s="22" t="s">
        <v>241</v>
      </c>
      <c r="E93" s="22"/>
      <c r="F93" s="23"/>
      <c r="G93" s="24"/>
      <c r="H93" s="24"/>
      <c r="I93" s="24"/>
      <c r="J93" s="25">
        <f>SUBTOTAL(9,J94)</f>
        <v>12415.5</v>
      </c>
      <c r="K93" s="1"/>
      <c r="L93" s="25">
        <f>SUBTOTAL(9,L94)</f>
        <v>0</v>
      </c>
    </row>
    <row r="94" spans="1:12" s="18" customFormat="1" ht="45" x14ac:dyDescent="0.2">
      <c r="A94" s="26" t="s">
        <v>242</v>
      </c>
      <c r="B94" s="27" t="s">
        <v>243</v>
      </c>
      <c r="C94" s="26" t="s">
        <v>244</v>
      </c>
      <c r="D94" s="26" t="s">
        <v>245</v>
      </c>
      <c r="E94" s="28" t="s">
        <v>246</v>
      </c>
      <c r="F94" s="29">
        <v>111.61</v>
      </c>
      <c r="G94" s="30">
        <v>81.510000000000005</v>
      </c>
      <c r="H94" s="30">
        <v>107.56</v>
      </c>
      <c r="I94" s="30">
        <f>ROUND(H94*($G$351),2)</f>
        <v>111.24</v>
      </c>
      <c r="J94" s="30">
        <f t="shared" ref="J94" si="31">ROUND(I94*F94,2)</f>
        <v>12415.5</v>
      </c>
      <c r="K94" s="2"/>
      <c r="L94" s="30">
        <f>ROUND(K94*F94,2)</f>
        <v>0</v>
      </c>
    </row>
    <row r="95" spans="1:12" s="18" customFormat="1" ht="15.75" x14ac:dyDescent="0.2">
      <c r="A95" s="22" t="s">
        <v>247</v>
      </c>
      <c r="B95" s="22"/>
      <c r="C95" s="22"/>
      <c r="D95" s="22" t="s">
        <v>248</v>
      </c>
      <c r="E95" s="22"/>
      <c r="F95" s="23"/>
      <c r="G95" s="24"/>
      <c r="H95" s="24"/>
      <c r="I95" s="24"/>
      <c r="J95" s="25">
        <f>SUBTOTAL(9,J96:J97)</f>
        <v>28840.33</v>
      </c>
      <c r="K95" s="1"/>
      <c r="L95" s="25">
        <f>SUBTOTAL(9,L96:L97)</f>
        <v>0</v>
      </c>
    </row>
    <row r="96" spans="1:12" s="18" customFormat="1" ht="31.5" x14ac:dyDescent="0.2">
      <c r="A96" s="22" t="s">
        <v>249</v>
      </c>
      <c r="B96" s="22"/>
      <c r="C96" s="22"/>
      <c r="D96" s="22" t="s">
        <v>250</v>
      </c>
      <c r="E96" s="22"/>
      <c r="F96" s="23"/>
      <c r="G96" s="24"/>
      <c r="H96" s="24"/>
      <c r="I96" s="24"/>
      <c r="J96" s="25">
        <f>SUBTOTAL(9,J97)</f>
        <v>28840.33</v>
      </c>
      <c r="K96" s="1"/>
      <c r="L96" s="25">
        <f>SUBTOTAL(9,L97)</f>
        <v>0</v>
      </c>
    </row>
    <row r="97" spans="1:12" s="18" customFormat="1" ht="45" x14ac:dyDescent="0.2">
      <c r="A97" s="26" t="s">
        <v>251</v>
      </c>
      <c r="B97" s="27" t="s">
        <v>252</v>
      </c>
      <c r="C97" s="26" t="s">
        <v>244</v>
      </c>
      <c r="D97" s="26" t="s">
        <v>253</v>
      </c>
      <c r="E97" s="28" t="s">
        <v>9</v>
      </c>
      <c r="F97" s="29">
        <v>183.79</v>
      </c>
      <c r="G97" s="30">
        <v>114.98</v>
      </c>
      <c r="H97" s="30">
        <v>151.72999999999999</v>
      </c>
      <c r="I97" s="30">
        <f>ROUND(H97*($G$351),2)</f>
        <v>156.91999999999999</v>
      </c>
      <c r="J97" s="30">
        <f t="shared" ref="J97" si="32">ROUND(I97*F97,2)</f>
        <v>28840.33</v>
      </c>
      <c r="K97" s="2"/>
      <c r="L97" s="30">
        <f>ROUND(K97*F97,2)</f>
        <v>0</v>
      </c>
    </row>
    <row r="98" spans="1:12" s="18" customFormat="1" ht="15.75" x14ac:dyDescent="0.2">
      <c r="A98" s="22" t="s">
        <v>254</v>
      </c>
      <c r="B98" s="22"/>
      <c r="C98" s="22"/>
      <c r="D98" s="22" t="s">
        <v>255</v>
      </c>
      <c r="E98" s="22"/>
      <c r="F98" s="23"/>
      <c r="G98" s="24"/>
      <c r="H98" s="24"/>
      <c r="I98" s="24"/>
      <c r="J98" s="25">
        <f>SUBTOTAL(9,J99:J102)</f>
        <v>25588.080000000002</v>
      </c>
      <c r="K98" s="1"/>
      <c r="L98" s="25">
        <f>SUBTOTAL(9,L99:L102)</f>
        <v>0</v>
      </c>
    </row>
    <row r="99" spans="1:12" s="18" customFormat="1" ht="15.75" x14ac:dyDescent="0.2">
      <c r="A99" s="22" t="s">
        <v>256</v>
      </c>
      <c r="B99" s="22"/>
      <c r="C99" s="22"/>
      <c r="D99" s="22" t="s">
        <v>257</v>
      </c>
      <c r="E99" s="22"/>
      <c r="F99" s="23"/>
      <c r="G99" s="24"/>
      <c r="H99" s="24"/>
      <c r="I99" s="24"/>
      <c r="J99" s="25">
        <f>SUBTOTAL(9,J100)</f>
        <v>5012.45</v>
      </c>
      <c r="K99" s="1"/>
      <c r="L99" s="25">
        <f>SUBTOTAL(9,L100)</f>
        <v>0</v>
      </c>
    </row>
    <row r="100" spans="1:12" s="18" customFormat="1" ht="30" x14ac:dyDescent="0.2">
      <c r="A100" s="26" t="s">
        <v>258</v>
      </c>
      <c r="B100" s="27" t="s">
        <v>259</v>
      </c>
      <c r="C100" s="26" t="s">
        <v>7</v>
      </c>
      <c r="D100" s="26" t="s">
        <v>260</v>
      </c>
      <c r="E100" s="28" t="s">
        <v>9</v>
      </c>
      <c r="F100" s="29">
        <v>282.70999999999998</v>
      </c>
      <c r="G100" s="30">
        <v>12.99</v>
      </c>
      <c r="H100" s="30">
        <v>17.14</v>
      </c>
      <c r="I100" s="30">
        <f>ROUND(H100*($G$351),2)</f>
        <v>17.73</v>
      </c>
      <c r="J100" s="30">
        <f t="shared" ref="J100" si="33">ROUND(I100*F100,2)</f>
        <v>5012.45</v>
      </c>
      <c r="K100" s="2"/>
      <c r="L100" s="30">
        <f>ROUND(K100*F100,2)</f>
        <v>0</v>
      </c>
    </row>
    <row r="101" spans="1:12" s="18" customFormat="1" ht="15.75" x14ac:dyDescent="0.2">
      <c r="A101" s="22" t="s">
        <v>261</v>
      </c>
      <c r="B101" s="22"/>
      <c r="C101" s="22"/>
      <c r="D101" s="22" t="s">
        <v>262</v>
      </c>
      <c r="E101" s="22"/>
      <c r="F101" s="23"/>
      <c r="G101" s="24"/>
      <c r="H101" s="24"/>
      <c r="I101" s="24"/>
      <c r="J101" s="25">
        <f>SUBTOTAL(9,J102)</f>
        <v>20575.63</v>
      </c>
      <c r="K101" s="1"/>
      <c r="L101" s="25">
        <f>SUBTOTAL(9,L102)</f>
        <v>0</v>
      </c>
    </row>
    <row r="102" spans="1:12" s="18" customFormat="1" ht="15" x14ac:dyDescent="0.2">
      <c r="A102" s="26" t="s">
        <v>263</v>
      </c>
      <c r="B102" s="27" t="s">
        <v>264</v>
      </c>
      <c r="C102" s="26" t="s">
        <v>7</v>
      </c>
      <c r="D102" s="26" t="s">
        <v>265</v>
      </c>
      <c r="E102" s="28" t="s">
        <v>9</v>
      </c>
      <c r="F102" s="29">
        <v>282.70999999999998</v>
      </c>
      <c r="G102" s="30">
        <v>53.33</v>
      </c>
      <c r="H102" s="30">
        <v>70.37</v>
      </c>
      <c r="I102" s="30">
        <f>ROUND(H102*($G$351),2)</f>
        <v>72.78</v>
      </c>
      <c r="J102" s="30">
        <f t="shared" ref="J102" si="34">ROUND(I102*F102,2)</f>
        <v>20575.63</v>
      </c>
      <c r="K102" s="2"/>
      <c r="L102" s="30">
        <f>ROUND(K102*F102,2)</f>
        <v>0</v>
      </c>
    </row>
    <row r="103" spans="1:12" s="18" customFormat="1" ht="15.75" x14ac:dyDescent="0.2">
      <c r="A103" s="22" t="s">
        <v>266</v>
      </c>
      <c r="B103" s="22"/>
      <c r="C103" s="22"/>
      <c r="D103" s="22" t="s">
        <v>267</v>
      </c>
      <c r="E103" s="22"/>
      <c r="F103" s="23"/>
      <c r="G103" s="24"/>
      <c r="H103" s="24"/>
      <c r="I103" s="24"/>
      <c r="J103" s="25">
        <f>SUBTOTAL(9,J104:J111)</f>
        <v>271559.53000000003</v>
      </c>
      <c r="K103" s="1"/>
      <c r="L103" s="25">
        <f>SUBTOTAL(9,L104:L111)</f>
        <v>0</v>
      </c>
    </row>
    <row r="104" spans="1:12" s="18" customFormat="1" ht="15.75" x14ac:dyDescent="0.2">
      <c r="A104" s="22" t="s">
        <v>268</v>
      </c>
      <c r="B104" s="22"/>
      <c r="C104" s="22"/>
      <c r="D104" s="22" t="s">
        <v>257</v>
      </c>
      <c r="E104" s="22"/>
      <c r="F104" s="23"/>
      <c r="G104" s="24"/>
      <c r="H104" s="24"/>
      <c r="I104" s="24"/>
      <c r="J104" s="25">
        <f>SUBTOTAL(9,J105:J107)</f>
        <v>175131.75</v>
      </c>
      <c r="K104" s="1"/>
      <c r="L104" s="25">
        <f>SUBTOTAL(9,L105:L107)</f>
        <v>0</v>
      </c>
    </row>
    <row r="105" spans="1:12" s="18" customFormat="1" ht="30" x14ac:dyDescent="0.2">
      <c r="A105" s="26" t="s">
        <v>269</v>
      </c>
      <c r="B105" s="27" t="s">
        <v>270</v>
      </c>
      <c r="C105" s="26" t="s">
        <v>7</v>
      </c>
      <c r="D105" s="26" t="s">
        <v>271</v>
      </c>
      <c r="E105" s="28" t="s">
        <v>9</v>
      </c>
      <c r="F105" s="29">
        <v>2243.23</v>
      </c>
      <c r="G105" s="30">
        <v>6.8</v>
      </c>
      <c r="H105" s="30">
        <v>8.9700000000000006</v>
      </c>
      <c r="I105" s="30">
        <f>ROUND(H105*($G$351),2)</f>
        <v>9.2799999999999994</v>
      </c>
      <c r="J105" s="30">
        <f t="shared" ref="J105:J107" si="35">ROUND(I105*F105,2)</f>
        <v>20817.169999999998</v>
      </c>
      <c r="K105" s="2"/>
      <c r="L105" s="30">
        <f t="shared" ref="L105:L107" si="36">ROUND(K105*F105,2)</f>
        <v>0</v>
      </c>
    </row>
    <row r="106" spans="1:12" s="18" customFormat="1" ht="30" x14ac:dyDescent="0.2">
      <c r="A106" s="26" t="s">
        <v>272</v>
      </c>
      <c r="B106" s="27" t="s">
        <v>273</v>
      </c>
      <c r="C106" s="26" t="s">
        <v>7</v>
      </c>
      <c r="D106" s="26" t="s">
        <v>274</v>
      </c>
      <c r="E106" s="28" t="s">
        <v>9</v>
      </c>
      <c r="F106" s="29">
        <v>423.63</v>
      </c>
      <c r="G106" s="30">
        <v>32.22</v>
      </c>
      <c r="H106" s="30">
        <v>42.52</v>
      </c>
      <c r="I106" s="30">
        <f>ROUND(H106*($G$351),2)</f>
        <v>43.97</v>
      </c>
      <c r="J106" s="30">
        <f t="shared" si="35"/>
        <v>18627.009999999998</v>
      </c>
      <c r="K106" s="2"/>
      <c r="L106" s="30">
        <f t="shared" si="36"/>
        <v>0</v>
      </c>
    </row>
    <row r="107" spans="1:12" s="18" customFormat="1" ht="45" x14ac:dyDescent="0.2">
      <c r="A107" s="26" t="s">
        <v>275</v>
      </c>
      <c r="B107" s="27" t="s">
        <v>276</v>
      </c>
      <c r="C107" s="26" t="s">
        <v>7</v>
      </c>
      <c r="D107" s="26" t="s">
        <v>277</v>
      </c>
      <c r="E107" s="28" t="s">
        <v>9</v>
      </c>
      <c r="F107" s="29">
        <v>1819.6</v>
      </c>
      <c r="G107" s="30">
        <v>54.64</v>
      </c>
      <c r="H107" s="30">
        <v>72.099999999999994</v>
      </c>
      <c r="I107" s="30">
        <f>ROUND(H107*($G$351),2)</f>
        <v>74.569999999999993</v>
      </c>
      <c r="J107" s="30">
        <f t="shared" si="35"/>
        <v>135687.57</v>
      </c>
      <c r="K107" s="2"/>
      <c r="L107" s="30">
        <f t="shared" si="36"/>
        <v>0</v>
      </c>
    </row>
    <row r="108" spans="1:12" s="18" customFormat="1" ht="15.75" x14ac:dyDescent="0.2">
      <c r="A108" s="22" t="s">
        <v>278</v>
      </c>
      <c r="B108" s="22"/>
      <c r="C108" s="22"/>
      <c r="D108" s="22" t="s">
        <v>279</v>
      </c>
      <c r="E108" s="22"/>
      <c r="F108" s="23"/>
      <c r="G108" s="24"/>
      <c r="H108" s="24"/>
      <c r="I108" s="24"/>
      <c r="J108" s="25">
        <f>SUBTOTAL(9,J109:J111)</f>
        <v>96427.78</v>
      </c>
      <c r="K108" s="1"/>
      <c r="L108" s="25">
        <f>SUBTOTAL(9,L109:L111)</f>
        <v>0</v>
      </c>
    </row>
    <row r="109" spans="1:12" s="18" customFormat="1" ht="60" x14ac:dyDescent="0.2">
      <c r="A109" s="26" t="s">
        <v>280</v>
      </c>
      <c r="B109" s="27" t="s">
        <v>281</v>
      </c>
      <c r="C109" s="26" t="s">
        <v>78</v>
      </c>
      <c r="D109" s="26" t="s">
        <v>282</v>
      </c>
      <c r="E109" s="28" t="s">
        <v>9</v>
      </c>
      <c r="F109" s="29">
        <v>423.63</v>
      </c>
      <c r="G109" s="30">
        <v>155.82</v>
      </c>
      <c r="H109" s="30">
        <v>205.62</v>
      </c>
      <c r="I109" s="30">
        <f>ROUND(H109*($G$351),2)</f>
        <v>212.65</v>
      </c>
      <c r="J109" s="30">
        <f t="shared" ref="J109:J111" si="37">ROUND(I109*F109,2)</f>
        <v>90084.92</v>
      </c>
      <c r="K109" s="2"/>
      <c r="L109" s="30">
        <f t="shared" ref="L109:L111" si="38">ROUND(K109*F109,2)</f>
        <v>0</v>
      </c>
    </row>
    <row r="110" spans="1:12" s="18" customFormat="1" ht="30" x14ac:dyDescent="0.2">
      <c r="A110" s="26" t="s">
        <v>283</v>
      </c>
      <c r="B110" s="27" t="s">
        <v>284</v>
      </c>
      <c r="C110" s="26" t="s">
        <v>7</v>
      </c>
      <c r="D110" s="26" t="s">
        <v>285</v>
      </c>
      <c r="E110" s="28" t="s">
        <v>20</v>
      </c>
      <c r="F110" s="29">
        <v>17.25</v>
      </c>
      <c r="G110" s="30">
        <v>19.61</v>
      </c>
      <c r="H110" s="30">
        <v>25.88</v>
      </c>
      <c r="I110" s="30">
        <f>ROUND(H110*($G$351),2)</f>
        <v>26.77</v>
      </c>
      <c r="J110" s="30">
        <f t="shared" si="37"/>
        <v>461.78</v>
      </c>
      <c r="K110" s="2"/>
      <c r="L110" s="30">
        <f t="shared" si="38"/>
        <v>0</v>
      </c>
    </row>
    <row r="111" spans="1:12" s="18" customFormat="1" ht="30" x14ac:dyDescent="0.2">
      <c r="A111" s="26" t="s">
        <v>286</v>
      </c>
      <c r="B111" s="27" t="s">
        <v>287</v>
      </c>
      <c r="C111" s="26" t="s">
        <v>78</v>
      </c>
      <c r="D111" s="26" t="s">
        <v>288</v>
      </c>
      <c r="E111" s="28" t="s">
        <v>20</v>
      </c>
      <c r="F111" s="29">
        <v>25.06</v>
      </c>
      <c r="G111" s="30">
        <v>171.96</v>
      </c>
      <c r="H111" s="30">
        <v>226.92</v>
      </c>
      <c r="I111" s="30">
        <f>ROUND(H111*($G$351),2)</f>
        <v>234.68</v>
      </c>
      <c r="J111" s="30">
        <f t="shared" si="37"/>
        <v>5881.08</v>
      </c>
      <c r="K111" s="2"/>
      <c r="L111" s="30">
        <f t="shared" si="38"/>
        <v>0</v>
      </c>
    </row>
    <row r="112" spans="1:12" s="18" customFormat="1" ht="15.75" x14ac:dyDescent="0.2">
      <c r="A112" s="22" t="s">
        <v>289</v>
      </c>
      <c r="B112" s="22"/>
      <c r="C112" s="22"/>
      <c r="D112" s="22" t="s">
        <v>290</v>
      </c>
      <c r="E112" s="22"/>
      <c r="F112" s="23"/>
      <c r="G112" s="24"/>
      <c r="H112" s="24"/>
      <c r="I112" s="24"/>
      <c r="J112" s="25">
        <f>SUBTOTAL(9,J113:J122)</f>
        <v>129259.63</v>
      </c>
      <c r="K112" s="1"/>
      <c r="L112" s="25">
        <f>SUBTOTAL(9,L113:L122)</f>
        <v>0</v>
      </c>
    </row>
    <row r="113" spans="1:12" s="18" customFormat="1" ht="15.75" x14ac:dyDescent="0.2">
      <c r="A113" s="22" t="s">
        <v>291</v>
      </c>
      <c r="B113" s="22"/>
      <c r="C113" s="22"/>
      <c r="D113" s="22" t="s">
        <v>292</v>
      </c>
      <c r="E113" s="22"/>
      <c r="F113" s="23"/>
      <c r="G113" s="24"/>
      <c r="H113" s="24"/>
      <c r="I113" s="24"/>
      <c r="J113" s="25">
        <f>SUBTOTAL(9,J114:J115)</f>
        <v>49385.700000000004</v>
      </c>
      <c r="K113" s="1"/>
      <c r="L113" s="25">
        <f>SUBTOTAL(9,L114:L115)</f>
        <v>0</v>
      </c>
    </row>
    <row r="114" spans="1:12" s="18" customFormat="1" ht="30" x14ac:dyDescent="0.2">
      <c r="A114" s="26" t="s">
        <v>293</v>
      </c>
      <c r="B114" s="27" t="s">
        <v>294</v>
      </c>
      <c r="C114" s="26" t="s">
        <v>7</v>
      </c>
      <c r="D114" s="26" t="s">
        <v>295</v>
      </c>
      <c r="E114" s="28" t="s">
        <v>9</v>
      </c>
      <c r="F114" s="29">
        <v>398.8</v>
      </c>
      <c r="G114" s="30">
        <v>75.23</v>
      </c>
      <c r="H114" s="30">
        <v>99.27</v>
      </c>
      <c r="I114" s="30">
        <f>ROUND(H114*($G$351),2)</f>
        <v>102.67</v>
      </c>
      <c r="J114" s="30">
        <f t="shared" ref="J114:J115" si="39">ROUND(I114*F114,2)</f>
        <v>40944.800000000003</v>
      </c>
      <c r="K114" s="2"/>
      <c r="L114" s="30">
        <f t="shared" ref="L114:L115" si="40">ROUND(K114*F114,2)</f>
        <v>0</v>
      </c>
    </row>
    <row r="115" spans="1:12" s="18" customFormat="1" ht="30" x14ac:dyDescent="0.2">
      <c r="A115" s="26" t="s">
        <v>296</v>
      </c>
      <c r="B115" s="27" t="s">
        <v>297</v>
      </c>
      <c r="C115" s="26" t="s">
        <v>7</v>
      </c>
      <c r="D115" s="26" t="s">
        <v>298</v>
      </c>
      <c r="E115" s="28" t="s">
        <v>9</v>
      </c>
      <c r="F115" s="29">
        <v>116.09</v>
      </c>
      <c r="G115" s="30">
        <v>53.28</v>
      </c>
      <c r="H115" s="30">
        <v>70.31</v>
      </c>
      <c r="I115" s="30">
        <f>ROUND(H115*($G$351),2)</f>
        <v>72.709999999999994</v>
      </c>
      <c r="J115" s="30">
        <f t="shared" si="39"/>
        <v>8440.9</v>
      </c>
      <c r="K115" s="2"/>
      <c r="L115" s="30">
        <f t="shared" si="40"/>
        <v>0</v>
      </c>
    </row>
    <row r="116" spans="1:12" s="18" customFormat="1" ht="15.75" x14ac:dyDescent="0.2">
      <c r="A116" s="22" t="s">
        <v>299</v>
      </c>
      <c r="B116" s="22"/>
      <c r="C116" s="22"/>
      <c r="D116" s="22" t="s">
        <v>279</v>
      </c>
      <c r="E116" s="22"/>
      <c r="F116" s="23"/>
      <c r="G116" s="24"/>
      <c r="H116" s="24"/>
      <c r="I116" s="24"/>
      <c r="J116" s="25">
        <f>SUBTOTAL(9,J117:J118)</f>
        <v>52237.369999999995</v>
      </c>
      <c r="K116" s="1"/>
      <c r="L116" s="25">
        <f>SUBTOTAL(9,L117:L118)</f>
        <v>0</v>
      </c>
    </row>
    <row r="117" spans="1:12" s="18" customFormat="1" ht="60" x14ac:dyDescent="0.2">
      <c r="A117" s="26" t="s">
        <v>300</v>
      </c>
      <c r="B117" s="27" t="s">
        <v>301</v>
      </c>
      <c r="C117" s="26" t="s">
        <v>78</v>
      </c>
      <c r="D117" s="26" t="s">
        <v>302</v>
      </c>
      <c r="E117" s="28" t="s">
        <v>9</v>
      </c>
      <c r="F117" s="29">
        <v>279.85000000000002</v>
      </c>
      <c r="G117" s="30">
        <v>135.37</v>
      </c>
      <c r="H117" s="30">
        <v>178.63</v>
      </c>
      <c r="I117" s="30">
        <f>ROUND(H117*($G$351),2)</f>
        <v>184.74</v>
      </c>
      <c r="J117" s="30">
        <f t="shared" ref="J117:J118" si="41">ROUND(I117*F117,2)</f>
        <v>51699.49</v>
      </c>
      <c r="K117" s="2"/>
      <c r="L117" s="30">
        <f t="shared" ref="L117:L118" si="42">ROUND(K117*F117,2)</f>
        <v>0</v>
      </c>
    </row>
    <row r="118" spans="1:12" s="18" customFormat="1" ht="60" x14ac:dyDescent="0.2">
      <c r="A118" s="26" t="s">
        <v>303</v>
      </c>
      <c r="B118" s="27" t="s">
        <v>304</v>
      </c>
      <c r="C118" s="26" t="s">
        <v>78</v>
      </c>
      <c r="D118" s="26" t="s">
        <v>305</v>
      </c>
      <c r="E118" s="28" t="s">
        <v>9</v>
      </c>
      <c r="F118" s="29">
        <v>2.86</v>
      </c>
      <c r="G118" s="30">
        <v>137.81</v>
      </c>
      <c r="H118" s="30">
        <v>181.85</v>
      </c>
      <c r="I118" s="30">
        <f>ROUND(H118*($G$351),2)</f>
        <v>188.07</v>
      </c>
      <c r="J118" s="30">
        <f t="shared" si="41"/>
        <v>537.88</v>
      </c>
      <c r="K118" s="2"/>
      <c r="L118" s="30">
        <f t="shared" si="42"/>
        <v>0</v>
      </c>
    </row>
    <row r="119" spans="1:12" s="18" customFormat="1" ht="15.75" x14ac:dyDescent="0.2">
      <c r="A119" s="22" t="s">
        <v>306</v>
      </c>
      <c r="B119" s="22"/>
      <c r="C119" s="22"/>
      <c r="D119" s="22" t="s">
        <v>307</v>
      </c>
      <c r="E119" s="22"/>
      <c r="F119" s="23"/>
      <c r="G119" s="24"/>
      <c r="H119" s="24"/>
      <c r="I119" s="24"/>
      <c r="J119" s="25">
        <f>SUBTOTAL(9,J120:J122)</f>
        <v>27636.559999999998</v>
      </c>
      <c r="K119" s="1"/>
      <c r="L119" s="25">
        <f>SUBTOTAL(9,L120:L122)</f>
        <v>0</v>
      </c>
    </row>
    <row r="120" spans="1:12" s="18" customFormat="1" ht="15" x14ac:dyDescent="0.2">
      <c r="A120" s="26" t="s">
        <v>308</v>
      </c>
      <c r="B120" s="27" t="s">
        <v>309</v>
      </c>
      <c r="C120" s="26" t="s">
        <v>78</v>
      </c>
      <c r="D120" s="26" t="s">
        <v>310</v>
      </c>
      <c r="E120" s="28" t="s">
        <v>246</v>
      </c>
      <c r="F120" s="29">
        <v>198.71</v>
      </c>
      <c r="G120" s="30">
        <v>88.08</v>
      </c>
      <c r="H120" s="30">
        <v>116.23</v>
      </c>
      <c r="I120" s="30">
        <f>ROUND(H120*($G$351),2)</f>
        <v>120.21</v>
      </c>
      <c r="J120" s="30">
        <f t="shared" ref="J120:J122" si="43">ROUND(I120*F120,2)</f>
        <v>23886.93</v>
      </c>
      <c r="K120" s="2"/>
      <c r="L120" s="30">
        <f t="shared" ref="L120:L122" si="44">ROUND(K120*F120,2)</f>
        <v>0</v>
      </c>
    </row>
    <row r="121" spans="1:12" s="18" customFormat="1" ht="30" x14ac:dyDescent="0.2">
      <c r="A121" s="26" t="s">
        <v>311</v>
      </c>
      <c r="B121" s="27" t="s">
        <v>312</v>
      </c>
      <c r="C121" s="26" t="s">
        <v>78</v>
      </c>
      <c r="D121" s="26" t="s">
        <v>313</v>
      </c>
      <c r="E121" s="28" t="s">
        <v>20</v>
      </c>
      <c r="F121" s="29">
        <v>5.7</v>
      </c>
      <c r="G121" s="30">
        <v>50.01</v>
      </c>
      <c r="H121" s="30">
        <v>65.989999999999995</v>
      </c>
      <c r="I121" s="30">
        <f>ROUND(H121*($G$351),2)</f>
        <v>68.25</v>
      </c>
      <c r="J121" s="30">
        <f t="shared" si="43"/>
        <v>389.03</v>
      </c>
      <c r="K121" s="2"/>
      <c r="L121" s="30">
        <f t="shared" si="44"/>
        <v>0</v>
      </c>
    </row>
    <row r="122" spans="1:12" s="18" customFormat="1" ht="15" x14ac:dyDescent="0.2">
      <c r="A122" s="26" t="s">
        <v>314</v>
      </c>
      <c r="B122" s="27" t="s">
        <v>315</v>
      </c>
      <c r="C122" s="26" t="s">
        <v>78</v>
      </c>
      <c r="D122" s="26" t="s">
        <v>316</v>
      </c>
      <c r="E122" s="28" t="s">
        <v>20</v>
      </c>
      <c r="F122" s="29">
        <v>35.9</v>
      </c>
      <c r="G122" s="30">
        <v>68.59</v>
      </c>
      <c r="H122" s="30">
        <v>90.51</v>
      </c>
      <c r="I122" s="30">
        <f>ROUND(H122*($G$351),2)</f>
        <v>93.61</v>
      </c>
      <c r="J122" s="30">
        <f t="shared" si="43"/>
        <v>3360.6</v>
      </c>
      <c r="K122" s="2"/>
      <c r="L122" s="30">
        <f t="shared" si="44"/>
        <v>0</v>
      </c>
    </row>
    <row r="123" spans="1:12" s="18" customFormat="1" ht="15.75" x14ac:dyDescent="0.2">
      <c r="A123" s="22" t="s">
        <v>317</v>
      </c>
      <c r="B123" s="22"/>
      <c r="C123" s="22"/>
      <c r="D123" s="22" t="s">
        <v>318</v>
      </c>
      <c r="E123" s="22"/>
      <c r="F123" s="23"/>
      <c r="G123" s="24"/>
      <c r="H123" s="24"/>
      <c r="I123" s="24"/>
      <c r="J123" s="25">
        <f>SUBTOTAL(9,J124:J157)</f>
        <v>54977.57</v>
      </c>
      <c r="K123" s="1"/>
      <c r="L123" s="25">
        <f>SUBTOTAL(9,L124:L157)</f>
        <v>0</v>
      </c>
    </row>
    <row r="124" spans="1:12" s="18" customFormat="1" ht="15.75" x14ac:dyDescent="0.2">
      <c r="A124" s="22" t="s">
        <v>319</v>
      </c>
      <c r="B124" s="22"/>
      <c r="C124" s="22"/>
      <c r="D124" s="22" t="s">
        <v>320</v>
      </c>
      <c r="E124" s="22"/>
      <c r="F124" s="23"/>
      <c r="G124" s="24"/>
      <c r="H124" s="24"/>
      <c r="I124" s="24"/>
      <c r="J124" s="25">
        <f>SUBTOTAL(9,J125:J126)</f>
        <v>12553.439999999999</v>
      </c>
      <c r="K124" s="1"/>
      <c r="L124" s="25">
        <f>SUBTOTAL(9,L125:L126)</f>
        <v>0</v>
      </c>
    </row>
    <row r="125" spans="1:12" s="18" customFormat="1" ht="30" x14ac:dyDescent="0.2">
      <c r="A125" s="26" t="s">
        <v>321</v>
      </c>
      <c r="B125" s="27" t="s">
        <v>322</v>
      </c>
      <c r="C125" s="26" t="s">
        <v>7</v>
      </c>
      <c r="D125" s="26" t="s">
        <v>323</v>
      </c>
      <c r="E125" s="28" t="s">
        <v>20</v>
      </c>
      <c r="F125" s="29">
        <v>87.1</v>
      </c>
      <c r="G125" s="30">
        <v>62.75</v>
      </c>
      <c r="H125" s="30">
        <v>82.8</v>
      </c>
      <c r="I125" s="30">
        <f>ROUND(H125*($G$351),2)</f>
        <v>85.63</v>
      </c>
      <c r="J125" s="30">
        <f t="shared" ref="J125:J126" si="45">ROUND(I125*F125,2)</f>
        <v>7458.37</v>
      </c>
      <c r="K125" s="2"/>
      <c r="L125" s="30">
        <f t="shared" ref="L125:L126" si="46">ROUND(K125*F125,2)</f>
        <v>0</v>
      </c>
    </row>
    <row r="126" spans="1:12" s="18" customFormat="1" ht="30" x14ac:dyDescent="0.2">
      <c r="A126" s="26" t="s">
        <v>324</v>
      </c>
      <c r="B126" s="27" t="s">
        <v>325</v>
      </c>
      <c r="C126" s="26" t="s">
        <v>7</v>
      </c>
      <c r="D126" s="26" t="s">
        <v>326</v>
      </c>
      <c r="E126" s="28" t="s">
        <v>20</v>
      </c>
      <c r="F126" s="29">
        <v>34.799999999999997</v>
      </c>
      <c r="G126" s="30">
        <v>107.28</v>
      </c>
      <c r="H126" s="30">
        <v>141.57</v>
      </c>
      <c r="I126" s="30">
        <f>ROUND(H126*($G$351),2)</f>
        <v>146.41</v>
      </c>
      <c r="J126" s="30">
        <f t="shared" si="45"/>
        <v>5095.07</v>
      </c>
      <c r="K126" s="2"/>
      <c r="L126" s="30">
        <f t="shared" si="46"/>
        <v>0</v>
      </c>
    </row>
    <row r="127" spans="1:12" s="18" customFormat="1" ht="15.75" x14ac:dyDescent="0.2">
      <c r="A127" s="22" t="s">
        <v>327</v>
      </c>
      <c r="B127" s="22"/>
      <c r="C127" s="22"/>
      <c r="D127" s="22" t="s">
        <v>328</v>
      </c>
      <c r="E127" s="22"/>
      <c r="F127" s="23"/>
      <c r="G127" s="24"/>
      <c r="H127" s="24"/>
      <c r="I127" s="24"/>
      <c r="J127" s="25">
        <f>SUBTOTAL(9,J128:J133)</f>
        <v>20673.409999999996</v>
      </c>
      <c r="K127" s="1"/>
      <c r="L127" s="25">
        <f>SUBTOTAL(9,L128:L133)</f>
        <v>0</v>
      </c>
    </row>
    <row r="128" spans="1:12" s="18" customFormat="1" ht="60" x14ac:dyDescent="0.2">
      <c r="A128" s="26" t="s">
        <v>329</v>
      </c>
      <c r="B128" s="27" t="s">
        <v>330</v>
      </c>
      <c r="C128" s="26" t="s">
        <v>7</v>
      </c>
      <c r="D128" s="26" t="s">
        <v>331</v>
      </c>
      <c r="E128" s="28" t="s">
        <v>39</v>
      </c>
      <c r="F128" s="29">
        <v>5</v>
      </c>
      <c r="G128" s="30">
        <v>849.53</v>
      </c>
      <c r="H128" s="30">
        <v>1121.04</v>
      </c>
      <c r="I128" s="30">
        <f t="shared" ref="I128:I133" si="47">ROUND(H128*($G$351),2)</f>
        <v>1159.3800000000001</v>
      </c>
      <c r="J128" s="30">
        <f t="shared" ref="J128:J133" si="48">ROUND(I128*F128,2)</f>
        <v>5796.9</v>
      </c>
      <c r="K128" s="2"/>
      <c r="L128" s="30">
        <f t="shared" ref="L128:L133" si="49">ROUND(K128*F128,2)</f>
        <v>0</v>
      </c>
    </row>
    <row r="129" spans="1:12" s="18" customFormat="1" ht="60" x14ac:dyDescent="0.2">
      <c r="A129" s="26" t="s">
        <v>332</v>
      </c>
      <c r="B129" s="27" t="s">
        <v>333</v>
      </c>
      <c r="C129" s="26" t="s">
        <v>7</v>
      </c>
      <c r="D129" s="26" t="s">
        <v>334</v>
      </c>
      <c r="E129" s="28" t="s">
        <v>39</v>
      </c>
      <c r="F129" s="29">
        <v>7</v>
      </c>
      <c r="G129" s="30">
        <v>776</v>
      </c>
      <c r="H129" s="30">
        <v>1024.01</v>
      </c>
      <c r="I129" s="30">
        <f t="shared" si="47"/>
        <v>1059.03</v>
      </c>
      <c r="J129" s="30">
        <f t="shared" si="48"/>
        <v>7413.21</v>
      </c>
      <c r="K129" s="2"/>
      <c r="L129" s="30">
        <f t="shared" si="49"/>
        <v>0</v>
      </c>
    </row>
    <row r="130" spans="1:12" s="18" customFormat="1" ht="60" x14ac:dyDescent="0.2">
      <c r="A130" s="26" t="s">
        <v>335</v>
      </c>
      <c r="B130" s="27" t="s">
        <v>336</v>
      </c>
      <c r="C130" s="26" t="s">
        <v>7</v>
      </c>
      <c r="D130" s="26" t="s">
        <v>337</v>
      </c>
      <c r="E130" s="28" t="s">
        <v>39</v>
      </c>
      <c r="F130" s="29">
        <v>1</v>
      </c>
      <c r="G130" s="30">
        <v>815.93</v>
      </c>
      <c r="H130" s="30">
        <v>1076.7</v>
      </c>
      <c r="I130" s="30">
        <f t="shared" si="47"/>
        <v>1113.52</v>
      </c>
      <c r="J130" s="30">
        <f t="shared" si="48"/>
        <v>1113.52</v>
      </c>
      <c r="K130" s="2"/>
      <c r="L130" s="30">
        <f t="shared" si="49"/>
        <v>0</v>
      </c>
    </row>
    <row r="131" spans="1:12" s="18" customFormat="1" ht="60" x14ac:dyDescent="0.2">
      <c r="A131" s="26" t="s">
        <v>338</v>
      </c>
      <c r="B131" s="27" t="s">
        <v>339</v>
      </c>
      <c r="C131" s="26" t="s">
        <v>7</v>
      </c>
      <c r="D131" s="26" t="s">
        <v>340</v>
      </c>
      <c r="E131" s="28" t="s">
        <v>39</v>
      </c>
      <c r="F131" s="29">
        <v>5</v>
      </c>
      <c r="G131" s="30">
        <v>767.83</v>
      </c>
      <c r="H131" s="30">
        <v>1013.23</v>
      </c>
      <c r="I131" s="30">
        <f t="shared" si="47"/>
        <v>1047.8800000000001</v>
      </c>
      <c r="J131" s="30">
        <f t="shared" si="48"/>
        <v>5239.3999999999996</v>
      </c>
      <c r="K131" s="2"/>
      <c r="L131" s="30">
        <f t="shared" si="49"/>
        <v>0</v>
      </c>
    </row>
    <row r="132" spans="1:12" s="18" customFormat="1" ht="60" x14ac:dyDescent="0.2">
      <c r="A132" s="26" t="s">
        <v>341</v>
      </c>
      <c r="B132" s="27" t="s">
        <v>342</v>
      </c>
      <c r="C132" s="26" t="s">
        <v>78</v>
      </c>
      <c r="D132" s="26" t="s">
        <v>343</v>
      </c>
      <c r="E132" s="28" t="s">
        <v>39</v>
      </c>
      <c r="F132" s="29">
        <v>1</v>
      </c>
      <c r="G132" s="30">
        <v>634.33000000000004</v>
      </c>
      <c r="H132" s="30">
        <v>837.06</v>
      </c>
      <c r="I132" s="30">
        <f t="shared" si="47"/>
        <v>865.69</v>
      </c>
      <c r="J132" s="30">
        <f t="shared" si="48"/>
        <v>865.69</v>
      </c>
      <c r="K132" s="2"/>
      <c r="L132" s="30">
        <f t="shared" si="49"/>
        <v>0</v>
      </c>
    </row>
    <row r="133" spans="1:12" s="18" customFormat="1" ht="60" x14ac:dyDescent="0.2">
      <c r="A133" s="26" t="s">
        <v>344</v>
      </c>
      <c r="B133" s="27" t="s">
        <v>345</v>
      </c>
      <c r="C133" s="26" t="s">
        <v>7</v>
      </c>
      <c r="D133" s="26" t="s">
        <v>346</v>
      </c>
      <c r="E133" s="28" t="s">
        <v>39</v>
      </c>
      <c r="F133" s="29">
        <v>1</v>
      </c>
      <c r="G133" s="30">
        <v>179.3</v>
      </c>
      <c r="H133" s="30">
        <v>236.6</v>
      </c>
      <c r="I133" s="30">
        <f t="shared" si="47"/>
        <v>244.69</v>
      </c>
      <c r="J133" s="30">
        <f t="shared" si="48"/>
        <v>244.69</v>
      </c>
      <c r="K133" s="2"/>
      <c r="L133" s="30">
        <f t="shared" si="49"/>
        <v>0</v>
      </c>
    </row>
    <row r="134" spans="1:12" s="18" customFormat="1" ht="15.75" x14ac:dyDescent="0.2">
      <c r="A134" s="22" t="s">
        <v>347</v>
      </c>
      <c r="B134" s="22"/>
      <c r="C134" s="22"/>
      <c r="D134" s="22" t="s">
        <v>348</v>
      </c>
      <c r="E134" s="22"/>
      <c r="F134" s="23"/>
      <c r="G134" s="24"/>
      <c r="H134" s="24"/>
      <c r="I134" s="24"/>
      <c r="J134" s="25">
        <f>SUBTOTAL(9,J135:J138)</f>
        <v>8423.619999999999</v>
      </c>
      <c r="K134" s="1"/>
      <c r="L134" s="25">
        <f>SUBTOTAL(9,L135:L138)</f>
        <v>0</v>
      </c>
    </row>
    <row r="135" spans="1:12" s="18" customFormat="1" ht="30" x14ac:dyDescent="0.2">
      <c r="A135" s="26" t="s">
        <v>349</v>
      </c>
      <c r="B135" s="27" t="s">
        <v>350</v>
      </c>
      <c r="C135" s="26" t="s">
        <v>7</v>
      </c>
      <c r="D135" s="26" t="s">
        <v>351</v>
      </c>
      <c r="E135" s="28" t="s">
        <v>20</v>
      </c>
      <c r="F135" s="29">
        <v>5.9</v>
      </c>
      <c r="G135" s="30">
        <v>19.95</v>
      </c>
      <c r="H135" s="30">
        <v>26.33</v>
      </c>
      <c r="I135" s="30">
        <f>ROUND(H135*($G$351),2)</f>
        <v>27.23</v>
      </c>
      <c r="J135" s="30">
        <f t="shared" ref="J135:J138" si="50">ROUND(I135*F135,2)</f>
        <v>160.66</v>
      </c>
      <c r="K135" s="2"/>
      <c r="L135" s="30">
        <f t="shared" ref="L135:L138" si="51">ROUND(K135*F135,2)</f>
        <v>0</v>
      </c>
    </row>
    <row r="136" spans="1:12" s="18" customFormat="1" ht="30" x14ac:dyDescent="0.2">
      <c r="A136" s="26" t="s">
        <v>352</v>
      </c>
      <c r="B136" s="27" t="s">
        <v>353</v>
      </c>
      <c r="C136" s="26" t="s">
        <v>7</v>
      </c>
      <c r="D136" s="26" t="s">
        <v>354</v>
      </c>
      <c r="E136" s="28" t="s">
        <v>20</v>
      </c>
      <c r="F136" s="29">
        <v>163.80000000000001</v>
      </c>
      <c r="G136" s="30">
        <v>22.91</v>
      </c>
      <c r="H136" s="30">
        <v>30.23</v>
      </c>
      <c r="I136" s="30">
        <f>ROUND(H136*($G$351),2)</f>
        <v>31.26</v>
      </c>
      <c r="J136" s="30">
        <f t="shared" si="50"/>
        <v>5120.3900000000003</v>
      </c>
      <c r="K136" s="2"/>
      <c r="L136" s="30">
        <f t="shared" si="51"/>
        <v>0</v>
      </c>
    </row>
    <row r="137" spans="1:12" s="18" customFormat="1" ht="30" x14ac:dyDescent="0.2">
      <c r="A137" s="26" t="s">
        <v>355</v>
      </c>
      <c r="B137" s="27" t="s">
        <v>356</v>
      </c>
      <c r="C137" s="26" t="s">
        <v>7</v>
      </c>
      <c r="D137" s="26" t="s">
        <v>357</v>
      </c>
      <c r="E137" s="28" t="s">
        <v>20</v>
      </c>
      <c r="F137" s="29">
        <v>16.7</v>
      </c>
      <c r="G137" s="30">
        <v>31.94</v>
      </c>
      <c r="H137" s="30">
        <v>42.15</v>
      </c>
      <c r="I137" s="30">
        <f>ROUND(H137*($G$351),2)</f>
        <v>43.59</v>
      </c>
      <c r="J137" s="30">
        <f t="shared" si="50"/>
        <v>727.95</v>
      </c>
      <c r="K137" s="2"/>
      <c r="L137" s="30">
        <f t="shared" si="51"/>
        <v>0</v>
      </c>
    </row>
    <row r="138" spans="1:12" s="18" customFormat="1" ht="30" x14ac:dyDescent="0.2">
      <c r="A138" s="26" t="s">
        <v>358</v>
      </c>
      <c r="B138" s="27" t="s">
        <v>359</v>
      </c>
      <c r="C138" s="26" t="s">
        <v>7</v>
      </c>
      <c r="D138" s="26" t="s">
        <v>360</v>
      </c>
      <c r="E138" s="28" t="s">
        <v>20</v>
      </c>
      <c r="F138" s="29">
        <v>37</v>
      </c>
      <c r="G138" s="30">
        <v>47.82</v>
      </c>
      <c r="H138" s="30">
        <v>63.1</v>
      </c>
      <c r="I138" s="30">
        <f>ROUND(H138*($G$351),2)</f>
        <v>65.260000000000005</v>
      </c>
      <c r="J138" s="30">
        <f t="shared" si="50"/>
        <v>2414.62</v>
      </c>
      <c r="K138" s="2"/>
      <c r="L138" s="30">
        <f t="shared" si="51"/>
        <v>0</v>
      </c>
    </row>
    <row r="139" spans="1:12" s="18" customFormat="1" ht="15.75" x14ac:dyDescent="0.2">
      <c r="A139" s="22" t="s">
        <v>361</v>
      </c>
      <c r="B139" s="22"/>
      <c r="C139" s="22"/>
      <c r="D139" s="22" t="s">
        <v>362</v>
      </c>
      <c r="E139" s="22"/>
      <c r="F139" s="23"/>
      <c r="G139" s="24"/>
      <c r="H139" s="24"/>
      <c r="I139" s="24"/>
      <c r="J139" s="25">
        <f>SUBTOTAL(9,J140:J144)</f>
        <v>10652.75</v>
      </c>
      <c r="K139" s="1"/>
      <c r="L139" s="25">
        <f>SUBTOTAL(9,L140:L144)</f>
        <v>0</v>
      </c>
    </row>
    <row r="140" spans="1:12" s="18" customFormat="1" ht="30" x14ac:dyDescent="0.2">
      <c r="A140" s="26" t="s">
        <v>363</v>
      </c>
      <c r="B140" s="27" t="s">
        <v>364</v>
      </c>
      <c r="C140" s="26" t="s">
        <v>7</v>
      </c>
      <c r="D140" s="26" t="s">
        <v>365</v>
      </c>
      <c r="E140" s="28" t="s">
        <v>20</v>
      </c>
      <c r="F140" s="29">
        <v>70.2</v>
      </c>
      <c r="G140" s="30">
        <v>34.31</v>
      </c>
      <c r="H140" s="30">
        <v>45.28</v>
      </c>
      <c r="I140" s="30">
        <f>ROUND(H140*($G$351),2)</f>
        <v>46.83</v>
      </c>
      <c r="J140" s="30">
        <f t="shared" ref="J140:J144" si="52">ROUND(I140*F140,2)</f>
        <v>3287.47</v>
      </c>
      <c r="K140" s="2"/>
      <c r="L140" s="30">
        <f t="shared" ref="L140:L144" si="53">ROUND(K140*F140,2)</f>
        <v>0</v>
      </c>
    </row>
    <row r="141" spans="1:12" s="18" customFormat="1" ht="30" x14ac:dyDescent="0.2">
      <c r="A141" s="26" t="s">
        <v>366</v>
      </c>
      <c r="B141" s="27" t="s">
        <v>367</v>
      </c>
      <c r="C141" s="26" t="s">
        <v>7</v>
      </c>
      <c r="D141" s="26" t="s">
        <v>368</v>
      </c>
      <c r="E141" s="28" t="s">
        <v>20</v>
      </c>
      <c r="F141" s="29">
        <v>43.3</v>
      </c>
      <c r="G141" s="30">
        <v>44.25</v>
      </c>
      <c r="H141" s="30">
        <v>58.39</v>
      </c>
      <c r="I141" s="30">
        <f>ROUND(H141*($G$351),2)</f>
        <v>60.39</v>
      </c>
      <c r="J141" s="30">
        <f t="shared" si="52"/>
        <v>2614.89</v>
      </c>
      <c r="K141" s="2"/>
      <c r="L141" s="30">
        <f t="shared" si="53"/>
        <v>0</v>
      </c>
    </row>
    <row r="142" spans="1:12" s="18" customFormat="1" ht="30" x14ac:dyDescent="0.2">
      <c r="A142" s="26" t="s">
        <v>369</v>
      </c>
      <c r="B142" s="27" t="s">
        <v>370</v>
      </c>
      <c r="C142" s="26" t="s">
        <v>7</v>
      </c>
      <c r="D142" s="26" t="s">
        <v>371</v>
      </c>
      <c r="E142" s="28" t="s">
        <v>20</v>
      </c>
      <c r="F142" s="29">
        <v>16.3</v>
      </c>
      <c r="G142" s="30">
        <v>67.47</v>
      </c>
      <c r="H142" s="30">
        <v>89.03</v>
      </c>
      <c r="I142" s="30">
        <f>ROUND(H142*($G$351),2)</f>
        <v>92.07</v>
      </c>
      <c r="J142" s="30">
        <f t="shared" si="52"/>
        <v>1500.74</v>
      </c>
      <c r="K142" s="2"/>
      <c r="L142" s="30">
        <f t="shared" si="53"/>
        <v>0</v>
      </c>
    </row>
    <row r="143" spans="1:12" s="18" customFormat="1" ht="30" x14ac:dyDescent="0.2">
      <c r="A143" s="26" t="s">
        <v>372</v>
      </c>
      <c r="B143" s="27" t="s">
        <v>373</v>
      </c>
      <c r="C143" s="26" t="s">
        <v>7</v>
      </c>
      <c r="D143" s="26" t="s">
        <v>374</v>
      </c>
      <c r="E143" s="28" t="s">
        <v>20</v>
      </c>
      <c r="F143" s="29">
        <v>18.399999999999999</v>
      </c>
      <c r="G143" s="30">
        <v>75.05</v>
      </c>
      <c r="H143" s="30">
        <v>99.04</v>
      </c>
      <c r="I143" s="30">
        <f>ROUND(H143*($G$351),2)</f>
        <v>102.43</v>
      </c>
      <c r="J143" s="30">
        <f t="shared" si="52"/>
        <v>1884.71</v>
      </c>
      <c r="K143" s="2"/>
      <c r="L143" s="30">
        <f t="shared" si="53"/>
        <v>0</v>
      </c>
    </row>
    <row r="144" spans="1:12" s="18" customFormat="1" ht="30" x14ac:dyDescent="0.2">
      <c r="A144" s="26" t="s">
        <v>375</v>
      </c>
      <c r="B144" s="27" t="s">
        <v>376</v>
      </c>
      <c r="C144" s="26" t="s">
        <v>7</v>
      </c>
      <c r="D144" s="26" t="s">
        <v>377</v>
      </c>
      <c r="E144" s="28" t="s">
        <v>20</v>
      </c>
      <c r="F144" s="29">
        <v>8.3000000000000007</v>
      </c>
      <c r="G144" s="30">
        <v>120.5</v>
      </c>
      <c r="H144" s="30">
        <v>159.01</v>
      </c>
      <c r="I144" s="30">
        <f>ROUND(H144*($G$351),2)</f>
        <v>164.45</v>
      </c>
      <c r="J144" s="30">
        <f t="shared" si="52"/>
        <v>1364.94</v>
      </c>
      <c r="K144" s="2"/>
      <c r="L144" s="30">
        <f t="shared" si="53"/>
        <v>0</v>
      </c>
    </row>
    <row r="145" spans="1:12" s="18" customFormat="1" ht="15.75" x14ac:dyDescent="0.2">
      <c r="A145" s="22" t="s">
        <v>378</v>
      </c>
      <c r="B145" s="22"/>
      <c r="C145" s="22"/>
      <c r="D145" s="22" t="s">
        <v>379</v>
      </c>
      <c r="E145" s="22"/>
      <c r="F145" s="23"/>
      <c r="G145" s="24"/>
      <c r="H145" s="24"/>
      <c r="I145" s="24"/>
      <c r="J145" s="25">
        <f>SUBTOTAL(9,J146:J157)</f>
        <v>2674.35</v>
      </c>
      <c r="K145" s="1"/>
      <c r="L145" s="25">
        <f>SUBTOTAL(9,L146:L157)</f>
        <v>0</v>
      </c>
    </row>
    <row r="146" spans="1:12" s="18" customFormat="1" ht="30" x14ac:dyDescent="0.2">
      <c r="A146" s="26" t="s">
        <v>380</v>
      </c>
      <c r="B146" s="27" t="s">
        <v>381</v>
      </c>
      <c r="C146" s="26" t="s">
        <v>78</v>
      </c>
      <c r="D146" s="26" t="s">
        <v>382</v>
      </c>
      <c r="E146" s="28" t="s">
        <v>39</v>
      </c>
      <c r="F146" s="29">
        <v>5</v>
      </c>
      <c r="G146" s="30">
        <v>99.91</v>
      </c>
      <c r="H146" s="30">
        <v>131.84</v>
      </c>
      <c r="I146" s="30">
        <f t="shared" ref="I146:I157" si="54">ROUND(H146*($G$351),2)</f>
        <v>136.35</v>
      </c>
      <c r="J146" s="30">
        <f t="shared" ref="J146:J157" si="55">ROUND(I146*F146,2)</f>
        <v>681.75</v>
      </c>
      <c r="K146" s="2"/>
      <c r="L146" s="30">
        <f t="shared" ref="L146:L157" si="56">ROUND(K146*F146,2)</f>
        <v>0</v>
      </c>
    </row>
    <row r="147" spans="1:12" s="18" customFormat="1" ht="30" x14ac:dyDescent="0.2">
      <c r="A147" s="26" t="s">
        <v>383</v>
      </c>
      <c r="B147" s="27" t="s">
        <v>384</v>
      </c>
      <c r="C147" s="26" t="s">
        <v>78</v>
      </c>
      <c r="D147" s="26" t="s">
        <v>385</v>
      </c>
      <c r="E147" s="28" t="s">
        <v>195</v>
      </c>
      <c r="F147" s="29">
        <v>5</v>
      </c>
      <c r="G147" s="30">
        <v>113.74</v>
      </c>
      <c r="H147" s="30">
        <v>150.09</v>
      </c>
      <c r="I147" s="30">
        <f t="shared" si="54"/>
        <v>155.22</v>
      </c>
      <c r="J147" s="30">
        <f t="shared" si="55"/>
        <v>776.1</v>
      </c>
      <c r="K147" s="2"/>
      <c r="L147" s="30">
        <f t="shared" si="56"/>
        <v>0</v>
      </c>
    </row>
    <row r="148" spans="1:12" s="18" customFormat="1" ht="15" x14ac:dyDescent="0.2">
      <c r="A148" s="26" t="s">
        <v>386</v>
      </c>
      <c r="B148" s="27" t="s">
        <v>387</v>
      </c>
      <c r="C148" s="26" t="s">
        <v>78</v>
      </c>
      <c r="D148" s="26" t="s">
        <v>388</v>
      </c>
      <c r="E148" s="28" t="s">
        <v>39</v>
      </c>
      <c r="F148" s="29">
        <v>2</v>
      </c>
      <c r="G148" s="30">
        <v>68.150000000000006</v>
      </c>
      <c r="H148" s="30">
        <v>89.93</v>
      </c>
      <c r="I148" s="30">
        <f t="shared" si="54"/>
        <v>93.01</v>
      </c>
      <c r="J148" s="30">
        <f t="shared" si="55"/>
        <v>186.02</v>
      </c>
      <c r="K148" s="2"/>
      <c r="L148" s="30">
        <f t="shared" si="56"/>
        <v>0</v>
      </c>
    </row>
    <row r="149" spans="1:12" s="18" customFormat="1" ht="15" x14ac:dyDescent="0.2">
      <c r="A149" s="26" t="s">
        <v>389</v>
      </c>
      <c r="B149" s="27" t="s">
        <v>390</v>
      </c>
      <c r="C149" s="26" t="s">
        <v>78</v>
      </c>
      <c r="D149" s="26" t="s">
        <v>391</v>
      </c>
      <c r="E149" s="28" t="s">
        <v>39</v>
      </c>
      <c r="F149" s="29">
        <v>2</v>
      </c>
      <c r="G149" s="30">
        <v>47.11</v>
      </c>
      <c r="H149" s="30">
        <v>62.17</v>
      </c>
      <c r="I149" s="30">
        <f t="shared" si="54"/>
        <v>64.3</v>
      </c>
      <c r="J149" s="30">
        <f t="shared" si="55"/>
        <v>128.6</v>
      </c>
      <c r="K149" s="2"/>
      <c r="L149" s="30">
        <f t="shared" si="56"/>
        <v>0</v>
      </c>
    </row>
    <row r="150" spans="1:12" s="18" customFormat="1" ht="15" x14ac:dyDescent="0.2">
      <c r="A150" s="26" t="s">
        <v>392</v>
      </c>
      <c r="B150" s="27" t="s">
        <v>393</v>
      </c>
      <c r="C150" s="26" t="s">
        <v>78</v>
      </c>
      <c r="D150" s="26" t="s">
        <v>394</v>
      </c>
      <c r="E150" s="28" t="s">
        <v>395</v>
      </c>
      <c r="F150" s="29">
        <v>2</v>
      </c>
      <c r="G150" s="30">
        <v>81.34</v>
      </c>
      <c r="H150" s="30">
        <v>107.34</v>
      </c>
      <c r="I150" s="30">
        <f t="shared" si="54"/>
        <v>111.01</v>
      </c>
      <c r="J150" s="30">
        <f t="shared" si="55"/>
        <v>222.02</v>
      </c>
      <c r="K150" s="2"/>
      <c r="L150" s="30">
        <f t="shared" si="56"/>
        <v>0</v>
      </c>
    </row>
    <row r="151" spans="1:12" s="18" customFormat="1" ht="15" x14ac:dyDescent="0.2">
      <c r="A151" s="26" t="s">
        <v>396</v>
      </c>
      <c r="B151" s="27" t="s">
        <v>397</v>
      </c>
      <c r="C151" s="26" t="s">
        <v>78</v>
      </c>
      <c r="D151" s="26" t="s">
        <v>398</v>
      </c>
      <c r="E151" s="28" t="s">
        <v>39</v>
      </c>
      <c r="F151" s="29">
        <v>2</v>
      </c>
      <c r="G151" s="30">
        <v>15.75</v>
      </c>
      <c r="H151" s="30">
        <v>20.78</v>
      </c>
      <c r="I151" s="30">
        <f t="shared" si="54"/>
        <v>21.49</v>
      </c>
      <c r="J151" s="30">
        <f t="shared" si="55"/>
        <v>42.98</v>
      </c>
      <c r="K151" s="2"/>
      <c r="L151" s="30">
        <f t="shared" si="56"/>
        <v>0</v>
      </c>
    </row>
    <row r="152" spans="1:12" s="18" customFormat="1" ht="15" x14ac:dyDescent="0.2">
      <c r="A152" s="26" t="s">
        <v>399</v>
      </c>
      <c r="B152" s="27" t="s">
        <v>400</v>
      </c>
      <c r="C152" s="26" t="s">
        <v>78</v>
      </c>
      <c r="D152" s="26" t="s">
        <v>401</v>
      </c>
      <c r="E152" s="28" t="s">
        <v>39</v>
      </c>
      <c r="F152" s="29">
        <v>1</v>
      </c>
      <c r="G152" s="30">
        <v>23.3</v>
      </c>
      <c r="H152" s="30">
        <v>30.75</v>
      </c>
      <c r="I152" s="30">
        <f t="shared" si="54"/>
        <v>31.8</v>
      </c>
      <c r="J152" s="30">
        <f t="shared" si="55"/>
        <v>31.8</v>
      </c>
      <c r="K152" s="2"/>
      <c r="L152" s="30">
        <f t="shared" si="56"/>
        <v>0</v>
      </c>
    </row>
    <row r="153" spans="1:12" s="18" customFormat="1" ht="30" x14ac:dyDescent="0.2">
      <c r="A153" s="26" t="s">
        <v>402</v>
      </c>
      <c r="B153" s="27" t="s">
        <v>403</v>
      </c>
      <c r="C153" s="26" t="s">
        <v>244</v>
      </c>
      <c r="D153" s="26" t="s">
        <v>404</v>
      </c>
      <c r="E153" s="28" t="s">
        <v>405</v>
      </c>
      <c r="F153" s="29">
        <v>1</v>
      </c>
      <c r="G153" s="30">
        <v>113.59</v>
      </c>
      <c r="H153" s="30">
        <v>149.88999999999999</v>
      </c>
      <c r="I153" s="30">
        <f t="shared" si="54"/>
        <v>155.02000000000001</v>
      </c>
      <c r="J153" s="30">
        <f t="shared" si="55"/>
        <v>155.02000000000001</v>
      </c>
      <c r="K153" s="2"/>
      <c r="L153" s="30">
        <f t="shared" si="56"/>
        <v>0</v>
      </c>
    </row>
    <row r="154" spans="1:12" s="18" customFormat="1" ht="15" x14ac:dyDescent="0.2">
      <c r="A154" s="26" t="s">
        <v>406</v>
      </c>
      <c r="B154" s="27" t="s">
        <v>407</v>
      </c>
      <c r="C154" s="26" t="s">
        <v>7</v>
      </c>
      <c r="D154" s="26" t="s">
        <v>408</v>
      </c>
      <c r="E154" s="28" t="s">
        <v>39</v>
      </c>
      <c r="F154" s="29">
        <v>1</v>
      </c>
      <c r="G154" s="30">
        <v>78.03</v>
      </c>
      <c r="H154" s="30">
        <v>102.97</v>
      </c>
      <c r="I154" s="30">
        <f t="shared" si="54"/>
        <v>106.49</v>
      </c>
      <c r="J154" s="30">
        <f t="shared" si="55"/>
        <v>106.49</v>
      </c>
      <c r="K154" s="2"/>
      <c r="L154" s="30">
        <f t="shared" si="56"/>
        <v>0</v>
      </c>
    </row>
    <row r="155" spans="1:12" s="18" customFormat="1" ht="30" x14ac:dyDescent="0.2">
      <c r="A155" s="26" t="s">
        <v>409</v>
      </c>
      <c r="B155" s="27" t="s">
        <v>410</v>
      </c>
      <c r="C155" s="26" t="s">
        <v>7</v>
      </c>
      <c r="D155" s="26" t="s">
        <v>411</v>
      </c>
      <c r="E155" s="28" t="s">
        <v>39</v>
      </c>
      <c r="F155" s="29">
        <v>1</v>
      </c>
      <c r="G155" s="30">
        <v>21.41</v>
      </c>
      <c r="H155" s="30">
        <v>28.25</v>
      </c>
      <c r="I155" s="30">
        <f t="shared" si="54"/>
        <v>29.22</v>
      </c>
      <c r="J155" s="30">
        <f t="shared" si="55"/>
        <v>29.22</v>
      </c>
      <c r="K155" s="2"/>
      <c r="L155" s="30">
        <f t="shared" si="56"/>
        <v>0</v>
      </c>
    </row>
    <row r="156" spans="1:12" s="18" customFormat="1" ht="30" x14ac:dyDescent="0.2">
      <c r="A156" s="26" t="s">
        <v>412</v>
      </c>
      <c r="B156" s="27" t="s">
        <v>413</v>
      </c>
      <c r="C156" s="26" t="s">
        <v>7</v>
      </c>
      <c r="D156" s="26" t="s">
        <v>414</v>
      </c>
      <c r="E156" s="28" t="s">
        <v>39</v>
      </c>
      <c r="F156" s="29">
        <v>5</v>
      </c>
      <c r="G156" s="30">
        <v>29.32</v>
      </c>
      <c r="H156" s="30">
        <v>38.69</v>
      </c>
      <c r="I156" s="30">
        <f t="shared" si="54"/>
        <v>40.01</v>
      </c>
      <c r="J156" s="30">
        <f t="shared" si="55"/>
        <v>200.05</v>
      </c>
      <c r="K156" s="2"/>
      <c r="L156" s="30">
        <f t="shared" si="56"/>
        <v>0</v>
      </c>
    </row>
    <row r="157" spans="1:12" s="18" customFormat="1" ht="30" x14ac:dyDescent="0.2">
      <c r="A157" s="26" t="s">
        <v>415</v>
      </c>
      <c r="B157" s="27" t="s">
        <v>416</v>
      </c>
      <c r="C157" s="26" t="s">
        <v>7</v>
      </c>
      <c r="D157" s="26" t="s">
        <v>417</v>
      </c>
      <c r="E157" s="28" t="s">
        <v>39</v>
      </c>
      <c r="F157" s="29">
        <v>2</v>
      </c>
      <c r="G157" s="30">
        <v>41.88</v>
      </c>
      <c r="H157" s="30">
        <v>55.26</v>
      </c>
      <c r="I157" s="30">
        <f t="shared" si="54"/>
        <v>57.15</v>
      </c>
      <c r="J157" s="30">
        <f t="shared" si="55"/>
        <v>114.3</v>
      </c>
      <c r="K157" s="2"/>
      <c r="L157" s="30">
        <f t="shared" si="56"/>
        <v>0</v>
      </c>
    </row>
    <row r="158" spans="1:12" s="18" customFormat="1" ht="15.75" x14ac:dyDescent="0.2">
      <c r="A158" s="22" t="s">
        <v>418</v>
      </c>
      <c r="B158" s="22"/>
      <c r="C158" s="22"/>
      <c r="D158" s="22" t="s">
        <v>419</v>
      </c>
      <c r="E158" s="22"/>
      <c r="F158" s="23"/>
      <c r="G158" s="24"/>
      <c r="H158" s="24"/>
      <c r="I158" s="24"/>
      <c r="J158" s="25">
        <f>SUBTOTAL(9,J159:J208)</f>
        <v>139776.89000000001</v>
      </c>
      <c r="K158" s="1"/>
      <c r="L158" s="25">
        <f>SUBTOTAL(9,L159:L208)</f>
        <v>0</v>
      </c>
    </row>
    <row r="159" spans="1:12" s="18" customFormat="1" ht="15.75" x14ac:dyDescent="0.2">
      <c r="A159" s="22" t="s">
        <v>420</v>
      </c>
      <c r="B159" s="22"/>
      <c r="C159" s="22"/>
      <c r="D159" s="22" t="s">
        <v>421</v>
      </c>
      <c r="E159" s="22"/>
      <c r="F159" s="23"/>
      <c r="G159" s="24"/>
      <c r="H159" s="24"/>
      <c r="I159" s="24"/>
      <c r="J159" s="25">
        <f>SUBTOTAL(9,J160:J164)</f>
        <v>13163.720000000001</v>
      </c>
      <c r="K159" s="1"/>
      <c r="L159" s="25">
        <f>SUBTOTAL(9,L160:L164)</f>
        <v>0</v>
      </c>
    </row>
    <row r="160" spans="1:12" s="18" customFormat="1" ht="45" x14ac:dyDescent="0.2">
      <c r="A160" s="26" t="s">
        <v>422</v>
      </c>
      <c r="B160" s="27" t="s">
        <v>423</v>
      </c>
      <c r="C160" s="26" t="s">
        <v>7</v>
      </c>
      <c r="D160" s="26" t="s">
        <v>424</v>
      </c>
      <c r="E160" s="28" t="s">
        <v>39</v>
      </c>
      <c r="F160" s="29">
        <v>2</v>
      </c>
      <c r="G160" s="30">
        <v>1742.05</v>
      </c>
      <c r="H160" s="30">
        <v>2298.81</v>
      </c>
      <c r="I160" s="30">
        <f>ROUND(H160*($G$351),2)</f>
        <v>2377.4299999999998</v>
      </c>
      <c r="J160" s="30">
        <f t="shared" ref="J160:J164" si="57">ROUND(I160*F160,2)</f>
        <v>4754.8599999999997</v>
      </c>
      <c r="K160" s="2"/>
      <c r="L160" s="30">
        <f t="shared" ref="L160:L164" si="58">ROUND(K160*F160,2)</f>
        <v>0</v>
      </c>
    </row>
    <row r="161" spans="1:12" s="18" customFormat="1" ht="60" x14ac:dyDescent="0.2">
      <c r="A161" s="26" t="s">
        <v>425</v>
      </c>
      <c r="B161" s="27" t="s">
        <v>426</v>
      </c>
      <c r="C161" s="26" t="s">
        <v>7</v>
      </c>
      <c r="D161" s="26" t="s">
        <v>427</v>
      </c>
      <c r="E161" s="28" t="s">
        <v>39</v>
      </c>
      <c r="F161" s="29">
        <v>1</v>
      </c>
      <c r="G161" s="30">
        <v>809.81</v>
      </c>
      <c r="H161" s="30">
        <v>1068.6300000000001</v>
      </c>
      <c r="I161" s="30">
        <f>ROUND(H161*($G$351),2)</f>
        <v>1105.18</v>
      </c>
      <c r="J161" s="30">
        <f t="shared" si="57"/>
        <v>1105.18</v>
      </c>
      <c r="K161" s="2"/>
      <c r="L161" s="30">
        <f t="shared" si="58"/>
        <v>0</v>
      </c>
    </row>
    <row r="162" spans="1:12" s="18" customFormat="1" ht="45" x14ac:dyDescent="0.2">
      <c r="A162" s="26" t="s">
        <v>428</v>
      </c>
      <c r="B162" s="27" t="s">
        <v>429</v>
      </c>
      <c r="C162" s="26" t="s">
        <v>78</v>
      </c>
      <c r="D162" s="26" t="s">
        <v>430</v>
      </c>
      <c r="E162" s="28" t="s">
        <v>39</v>
      </c>
      <c r="F162" s="29">
        <v>1</v>
      </c>
      <c r="G162" s="30">
        <v>4485.34</v>
      </c>
      <c r="H162" s="30">
        <v>5918.85</v>
      </c>
      <c r="I162" s="30">
        <f>ROUND(H162*($G$351),2)</f>
        <v>6121.27</v>
      </c>
      <c r="J162" s="30">
        <f t="shared" si="57"/>
        <v>6121.27</v>
      </c>
      <c r="K162" s="2"/>
      <c r="L162" s="30">
        <f t="shared" si="58"/>
        <v>0</v>
      </c>
    </row>
    <row r="163" spans="1:12" s="18" customFormat="1" ht="45" x14ac:dyDescent="0.2">
      <c r="A163" s="26" t="s">
        <v>431</v>
      </c>
      <c r="B163" s="27" t="s">
        <v>432</v>
      </c>
      <c r="C163" s="26" t="s">
        <v>78</v>
      </c>
      <c r="D163" s="26" t="s">
        <v>433</v>
      </c>
      <c r="E163" s="28" t="s">
        <v>195</v>
      </c>
      <c r="F163" s="29">
        <v>4</v>
      </c>
      <c r="G163" s="30">
        <v>181.69</v>
      </c>
      <c r="H163" s="30">
        <v>239.76</v>
      </c>
      <c r="I163" s="30">
        <f>ROUND(H163*($G$351),2)</f>
        <v>247.96</v>
      </c>
      <c r="J163" s="30">
        <f t="shared" si="57"/>
        <v>991.84</v>
      </c>
      <c r="K163" s="2"/>
      <c r="L163" s="30">
        <f t="shared" si="58"/>
        <v>0</v>
      </c>
    </row>
    <row r="164" spans="1:12" s="18" customFormat="1" ht="45" x14ac:dyDescent="0.2">
      <c r="A164" s="26" t="s">
        <v>434</v>
      </c>
      <c r="B164" s="27" t="s">
        <v>435</v>
      </c>
      <c r="C164" s="26" t="s">
        <v>78</v>
      </c>
      <c r="D164" s="26" t="s">
        <v>436</v>
      </c>
      <c r="E164" s="28" t="s">
        <v>195</v>
      </c>
      <c r="F164" s="29">
        <v>1</v>
      </c>
      <c r="G164" s="30">
        <v>139.63999999999999</v>
      </c>
      <c r="H164" s="30">
        <v>184.27</v>
      </c>
      <c r="I164" s="30">
        <f>ROUND(H164*($G$351),2)</f>
        <v>190.57</v>
      </c>
      <c r="J164" s="30">
        <f t="shared" si="57"/>
        <v>190.57</v>
      </c>
      <c r="K164" s="2"/>
      <c r="L164" s="30">
        <f t="shared" si="58"/>
        <v>0</v>
      </c>
    </row>
    <row r="165" spans="1:12" s="18" customFormat="1" ht="15.75" x14ac:dyDescent="0.2">
      <c r="A165" s="22" t="s">
        <v>437</v>
      </c>
      <c r="B165" s="22"/>
      <c r="C165" s="22"/>
      <c r="D165" s="22" t="s">
        <v>328</v>
      </c>
      <c r="E165" s="22"/>
      <c r="F165" s="23"/>
      <c r="G165" s="24"/>
      <c r="H165" s="24"/>
      <c r="I165" s="24"/>
      <c r="J165" s="25">
        <f>SUBTOTAL(9,J166:J172)</f>
        <v>12045.630000000001</v>
      </c>
      <c r="K165" s="1"/>
      <c r="L165" s="25">
        <f>SUBTOTAL(9,L166:L172)</f>
        <v>0</v>
      </c>
    </row>
    <row r="166" spans="1:12" s="18" customFormat="1" ht="15" x14ac:dyDescent="0.2">
      <c r="A166" s="26" t="s">
        <v>438</v>
      </c>
      <c r="B166" s="27" t="s">
        <v>439</v>
      </c>
      <c r="C166" s="26" t="s">
        <v>7</v>
      </c>
      <c r="D166" s="26" t="s">
        <v>440</v>
      </c>
      <c r="E166" s="28" t="s">
        <v>39</v>
      </c>
      <c r="F166" s="29">
        <v>146</v>
      </c>
      <c r="G166" s="30">
        <v>9.48</v>
      </c>
      <c r="H166" s="30">
        <v>12.51</v>
      </c>
      <c r="I166" s="30">
        <f t="shared" ref="I166:I172" si="59">ROUND(H166*($G$351),2)</f>
        <v>12.94</v>
      </c>
      <c r="J166" s="30">
        <f t="shared" ref="J166:J172" si="60">ROUND(I166*F166,2)</f>
        <v>1889.24</v>
      </c>
      <c r="K166" s="2"/>
      <c r="L166" s="30">
        <f t="shared" ref="L166:L172" si="61">ROUND(K166*F166,2)</f>
        <v>0</v>
      </c>
    </row>
    <row r="167" spans="1:12" s="18" customFormat="1" ht="15" x14ac:dyDescent="0.2">
      <c r="A167" s="26" t="s">
        <v>441</v>
      </c>
      <c r="B167" s="27" t="s">
        <v>442</v>
      </c>
      <c r="C167" s="26" t="s">
        <v>7</v>
      </c>
      <c r="D167" s="26" t="s">
        <v>443</v>
      </c>
      <c r="E167" s="28" t="s">
        <v>39</v>
      </c>
      <c r="F167" s="29">
        <v>21</v>
      </c>
      <c r="G167" s="30">
        <v>13.81</v>
      </c>
      <c r="H167" s="30">
        <v>18.22</v>
      </c>
      <c r="I167" s="30">
        <f t="shared" si="59"/>
        <v>18.84</v>
      </c>
      <c r="J167" s="30">
        <f t="shared" si="60"/>
        <v>395.64</v>
      </c>
      <c r="K167" s="2"/>
      <c r="L167" s="30">
        <f t="shared" si="61"/>
        <v>0</v>
      </c>
    </row>
    <row r="168" spans="1:12" s="18" customFormat="1" ht="15" x14ac:dyDescent="0.2">
      <c r="A168" s="26" t="s">
        <v>444</v>
      </c>
      <c r="B168" s="27" t="s">
        <v>445</v>
      </c>
      <c r="C168" s="26" t="s">
        <v>78</v>
      </c>
      <c r="D168" s="26" t="s">
        <v>446</v>
      </c>
      <c r="E168" s="28" t="s">
        <v>39</v>
      </c>
      <c r="F168" s="29">
        <v>2</v>
      </c>
      <c r="G168" s="30">
        <v>38.840000000000003</v>
      </c>
      <c r="H168" s="30">
        <v>51.25</v>
      </c>
      <c r="I168" s="30">
        <f t="shared" si="59"/>
        <v>53</v>
      </c>
      <c r="J168" s="30">
        <f t="shared" si="60"/>
        <v>106</v>
      </c>
      <c r="K168" s="2"/>
      <c r="L168" s="30">
        <f t="shared" si="61"/>
        <v>0</v>
      </c>
    </row>
    <row r="169" spans="1:12" s="18" customFormat="1" ht="45" x14ac:dyDescent="0.2">
      <c r="A169" s="26" t="s">
        <v>447</v>
      </c>
      <c r="B169" s="27" t="s">
        <v>448</v>
      </c>
      <c r="C169" s="26" t="s">
        <v>78</v>
      </c>
      <c r="D169" s="26" t="s">
        <v>449</v>
      </c>
      <c r="E169" s="28" t="s">
        <v>195</v>
      </c>
      <c r="F169" s="29">
        <v>116</v>
      </c>
      <c r="G169" s="30">
        <v>54.75</v>
      </c>
      <c r="H169" s="30">
        <v>72.25</v>
      </c>
      <c r="I169" s="30">
        <f t="shared" si="59"/>
        <v>74.72</v>
      </c>
      <c r="J169" s="30">
        <f t="shared" si="60"/>
        <v>8667.52</v>
      </c>
      <c r="K169" s="2"/>
      <c r="L169" s="30">
        <f t="shared" si="61"/>
        <v>0</v>
      </c>
    </row>
    <row r="170" spans="1:12" s="18" customFormat="1" ht="30" x14ac:dyDescent="0.2">
      <c r="A170" s="26" t="s">
        <v>450</v>
      </c>
      <c r="B170" s="27" t="s">
        <v>451</v>
      </c>
      <c r="C170" s="26" t="s">
        <v>7</v>
      </c>
      <c r="D170" s="26" t="s">
        <v>452</v>
      </c>
      <c r="E170" s="28" t="s">
        <v>39</v>
      </c>
      <c r="F170" s="29">
        <v>1</v>
      </c>
      <c r="G170" s="30">
        <v>110.16</v>
      </c>
      <c r="H170" s="30">
        <v>145.37</v>
      </c>
      <c r="I170" s="30">
        <f t="shared" si="59"/>
        <v>150.34</v>
      </c>
      <c r="J170" s="30">
        <f t="shared" si="60"/>
        <v>150.34</v>
      </c>
      <c r="K170" s="2"/>
      <c r="L170" s="30">
        <f t="shared" si="61"/>
        <v>0</v>
      </c>
    </row>
    <row r="171" spans="1:12" s="18" customFormat="1" ht="30" x14ac:dyDescent="0.2">
      <c r="A171" s="26" t="s">
        <v>453</v>
      </c>
      <c r="B171" s="27" t="s">
        <v>454</v>
      </c>
      <c r="C171" s="26" t="s">
        <v>7</v>
      </c>
      <c r="D171" s="26" t="s">
        <v>455</v>
      </c>
      <c r="E171" s="28" t="s">
        <v>39</v>
      </c>
      <c r="F171" s="29">
        <v>2</v>
      </c>
      <c r="G171" s="30">
        <v>182.08</v>
      </c>
      <c r="H171" s="30">
        <v>240.27</v>
      </c>
      <c r="I171" s="30">
        <f t="shared" si="59"/>
        <v>248.49</v>
      </c>
      <c r="J171" s="30">
        <f t="shared" si="60"/>
        <v>496.98</v>
      </c>
      <c r="K171" s="2"/>
      <c r="L171" s="30">
        <f t="shared" si="61"/>
        <v>0</v>
      </c>
    </row>
    <row r="172" spans="1:12" s="18" customFormat="1" ht="60" x14ac:dyDescent="0.2">
      <c r="A172" s="26" t="s">
        <v>456</v>
      </c>
      <c r="B172" s="27" t="s">
        <v>457</v>
      </c>
      <c r="C172" s="26" t="s">
        <v>7</v>
      </c>
      <c r="D172" s="26" t="s">
        <v>458</v>
      </c>
      <c r="E172" s="28" t="s">
        <v>39</v>
      </c>
      <c r="F172" s="29">
        <v>1</v>
      </c>
      <c r="G172" s="30">
        <v>249.07</v>
      </c>
      <c r="H172" s="30">
        <v>328.67</v>
      </c>
      <c r="I172" s="30">
        <f t="shared" si="59"/>
        <v>339.91</v>
      </c>
      <c r="J172" s="30">
        <f t="shared" si="60"/>
        <v>339.91</v>
      </c>
      <c r="K172" s="2"/>
      <c r="L172" s="30">
        <f t="shared" si="61"/>
        <v>0</v>
      </c>
    </row>
    <row r="173" spans="1:12" s="18" customFormat="1" ht="15.75" x14ac:dyDescent="0.2">
      <c r="A173" s="22" t="s">
        <v>459</v>
      </c>
      <c r="B173" s="22"/>
      <c r="C173" s="22"/>
      <c r="D173" s="22" t="s">
        <v>460</v>
      </c>
      <c r="E173" s="22"/>
      <c r="F173" s="23"/>
      <c r="G173" s="24"/>
      <c r="H173" s="24"/>
      <c r="I173" s="24"/>
      <c r="J173" s="25">
        <f>SUBTOTAL(9,J174:J182)</f>
        <v>28836.81</v>
      </c>
      <c r="K173" s="1"/>
      <c r="L173" s="25">
        <f>SUBTOTAL(9,L174:L182)</f>
        <v>0</v>
      </c>
    </row>
    <row r="174" spans="1:12" s="18" customFormat="1" ht="30" x14ac:dyDescent="0.2">
      <c r="A174" s="26" t="s">
        <v>461</v>
      </c>
      <c r="B174" s="27" t="s">
        <v>462</v>
      </c>
      <c r="C174" s="26" t="s">
        <v>7</v>
      </c>
      <c r="D174" s="26" t="s">
        <v>463</v>
      </c>
      <c r="E174" s="28" t="s">
        <v>20</v>
      </c>
      <c r="F174" s="29">
        <v>617</v>
      </c>
      <c r="G174" s="30">
        <v>17.37</v>
      </c>
      <c r="H174" s="30">
        <v>22.92</v>
      </c>
      <c r="I174" s="30">
        <f t="shared" ref="I174:I182" si="62">ROUND(H174*($G$351),2)</f>
        <v>23.7</v>
      </c>
      <c r="J174" s="30">
        <f t="shared" ref="J174:J182" si="63">ROUND(I174*F174,2)</f>
        <v>14622.9</v>
      </c>
      <c r="K174" s="2"/>
      <c r="L174" s="30">
        <f t="shared" ref="L174:L182" si="64">ROUND(K174*F174,2)</f>
        <v>0</v>
      </c>
    </row>
    <row r="175" spans="1:12" s="18" customFormat="1" ht="30" x14ac:dyDescent="0.2">
      <c r="A175" s="26" t="s">
        <v>464</v>
      </c>
      <c r="B175" s="27" t="s">
        <v>465</v>
      </c>
      <c r="C175" s="26" t="s">
        <v>7</v>
      </c>
      <c r="D175" s="26" t="s">
        <v>466</v>
      </c>
      <c r="E175" s="28" t="s">
        <v>20</v>
      </c>
      <c r="F175" s="29">
        <v>92</v>
      </c>
      <c r="G175" s="30">
        <v>27.19</v>
      </c>
      <c r="H175" s="30">
        <v>35.880000000000003</v>
      </c>
      <c r="I175" s="30">
        <f t="shared" si="62"/>
        <v>37.11</v>
      </c>
      <c r="J175" s="30">
        <f t="shared" si="63"/>
        <v>3414.12</v>
      </c>
      <c r="K175" s="2"/>
      <c r="L175" s="30">
        <f t="shared" si="64"/>
        <v>0</v>
      </c>
    </row>
    <row r="176" spans="1:12" s="18" customFormat="1" ht="45" x14ac:dyDescent="0.2">
      <c r="A176" s="26" t="s">
        <v>467</v>
      </c>
      <c r="B176" s="27" t="s">
        <v>468</v>
      </c>
      <c r="C176" s="26" t="s">
        <v>7</v>
      </c>
      <c r="D176" s="26" t="s">
        <v>469</v>
      </c>
      <c r="E176" s="28" t="s">
        <v>39</v>
      </c>
      <c r="F176" s="29">
        <v>175</v>
      </c>
      <c r="G176" s="30">
        <v>24.98</v>
      </c>
      <c r="H176" s="30">
        <v>32.96</v>
      </c>
      <c r="I176" s="30">
        <f t="shared" si="62"/>
        <v>34.090000000000003</v>
      </c>
      <c r="J176" s="30">
        <f t="shared" si="63"/>
        <v>5965.75</v>
      </c>
      <c r="K176" s="2"/>
      <c r="L176" s="30">
        <f t="shared" si="64"/>
        <v>0</v>
      </c>
    </row>
    <row r="177" spans="1:12" s="18" customFormat="1" ht="30" x14ac:dyDescent="0.2">
      <c r="A177" s="26" t="s">
        <v>470</v>
      </c>
      <c r="B177" s="27" t="s">
        <v>471</v>
      </c>
      <c r="C177" s="26" t="s">
        <v>7</v>
      </c>
      <c r="D177" s="26" t="s">
        <v>472</v>
      </c>
      <c r="E177" s="28" t="s">
        <v>20</v>
      </c>
      <c r="F177" s="29">
        <v>16</v>
      </c>
      <c r="G177" s="30">
        <v>20.94</v>
      </c>
      <c r="H177" s="30">
        <v>27.63</v>
      </c>
      <c r="I177" s="30">
        <f t="shared" si="62"/>
        <v>28.57</v>
      </c>
      <c r="J177" s="30">
        <f t="shared" si="63"/>
        <v>457.12</v>
      </c>
      <c r="K177" s="2"/>
      <c r="L177" s="30">
        <f t="shared" si="64"/>
        <v>0</v>
      </c>
    </row>
    <row r="178" spans="1:12" s="18" customFormat="1" ht="30" x14ac:dyDescent="0.2">
      <c r="A178" s="26" t="s">
        <v>473</v>
      </c>
      <c r="B178" s="27" t="s">
        <v>474</v>
      </c>
      <c r="C178" s="26" t="s">
        <v>7</v>
      </c>
      <c r="D178" s="26" t="s">
        <v>475</v>
      </c>
      <c r="E178" s="28" t="s">
        <v>20</v>
      </c>
      <c r="F178" s="29">
        <v>42</v>
      </c>
      <c r="G178" s="30">
        <v>26.33</v>
      </c>
      <c r="H178" s="30">
        <v>34.75</v>
      </c>
      <c r="I178" s="30">
        <f t="shared" si="62"/>
        <v>35.94</v>
      </c>
      <c r="J178" s="30">
        <f t="shared" si="63"/>
        <v>1509.48</v>
      </c>
      <c r="K178" s="2"/>
      <c r="L178" s="30">
        <f t="shared" si="64"/>
        <v>0</v>
      </c>
    </row>
    <row r="179" spans="1:12" s="18" customFormat="1" ht="30" x14ac:dyDescent="0.2">
      <c r="A179" s="26" t="s">
        <v>476</v>
      </c>
      <c r="B179" s="27" t="s">
        <v>477</v>
      </c>
      <c r="C179" s="26" t="s">
        <v>7</v>
      </c>
      <c r="D179" s="26" t="s">
        <v>478</v>
      </c>
      <c r="E179" s="28" t="s">
        <v>20</v>
      </c>
      <c r="F179" s="29">
        <v>10</v>
      </c>
      <c r="G179" s="30">
        <v>40.72</v>
      </c>
      <c r="H179" s="30">
        <v>53.73</v>
      </c>
      <c r="I179" s="30">
        <f t="shared" si="62"/>
        <v>55.57</v>
      </c>
      <c r="J179" s="30">
        <f t="shared" si="63"/>
        <v>555.70000000000005</v>
      </c>
      <c r="K179" s="2"/>
      <c r="L179" s="30">
        <f t="shared" si="64"/>
        <v>0</v>
      </c>
    </row>
    <row r="180" spans="1:12" s="18" customFormat="1" ht="15" x14ac:dyDescent="0.2">
      <c r="A180" s="26" t="s">
        <v>479</v>
      </c>
      <c r="B180" s="27" t="s">
        <v>480</v>
      </c>
      <c r="C180" s="26" t="s">
        <v>7</v>
      </c>
      <c r="D180" s="26" t="s">
        <v>481</v>
      </c>
      <c r="E180" s="28" t="s">
        <v>39</v>
      </c>
      <c r="F180" s="29">
        <v>27</v>
      </c>
      <c r="G180" s="30">
        <v>10.199999999999999</v>
      </c>
      <c r="H180" s="30">
        <v>13.46</v>
      </c>
      <c r="I180" s="30">
        <f t="shared" si="62"/>
        <v>13.92</v>
      </c>
      <c r="J180" s="30">
        <f t="shared" si="63"/>
        <v>375.84</v>
      </c>
      <c r="K180" s="2"/>
      <c r="L180" s="30">
        <f t="shared" si="64"/>
        <v>0</v>
      </c>
    </row>
    <row r="181" spans="1:12" s="18" customFormat="1" ht="30" x14ac:dyDescent="0.2">
      <c r="A181" s="26" t="s">
        <v>482</v>
      </c>
      <c r="B181" s="27" t="s">
        <v>483</v>
      </c>
      <c r="C181" s="26" t="s">
        <v>78</v>
      </c>
      <c r="D181" s="26" t="s">
        <v>484</v>
      </c>
      <c r="E181" s="28" t="s">
        <v>20</v>
      </c>
      <c r="F181" s="29">
        <v>26</v>
      </c>
      <c r="G181" s="30">
        <v>28.82</v>
      </c>
      <c r="H181" s="30">
        <v>38.03</v>
      </c>
      <c r="I181" s="30">
        <f t="shared" si="62"/>
        <v>39.33</v>
      </c>
      <c r="J181" s="30">
        <f t="shared" si="63"/>
        <v>1022.58</v>
      </c>
      <c r="K181" s="2"/>
      <c r="L181" s="30">
        <f t="shared" si="64"/>
        <v>0</v>
      </c>
    </row>
    <row r="182" spans="1:12" s="18" customFormat="1" ht="60" x14ac:dyDescent="0.2">
      <c r="A182" s="26" t="s">
        <v>485</v>
      </c>
      <c r="B182" s="27" t="s">
        <v>486</v>
      </c>
      <c r="C182" s="26" t="s">
        <v>78</v>
      </c>
      <c r="D182" s="26" t="s">
        <v>487</v>
      </c>
      <c r="E182" s="28" t="s">
        <v>39</v>
      </c>
      <c r="F182" s="29">
        <v>18</v>
      </c>
      <c r="G182" s="30">
        <v>37.18</v>
      </c>
      <c r="H182" s="30">
        <v>49.06</v>
      </c>
      <c r="I182" s="30">
        <f t="shared" si="62"/>
        <v>50.74</v>
      </c>
      <c r="J182" s="30">
        <f t="shared" si="63"/>
        <v>913.32</v>
      </c>
      <c r="K182" s="2"/>
      <c r="L182" s="30">
        <f t="shared" si="64"/>
        <v>0</v>
      </c>
    </row>
    <row r="183" spans="1:12" s="18" customFormat="1" ht="15.75" x14ac:dyDescent="0.2">
      <c r="A183" s="22" t="s">
        <v>488</v>
      </c>
      <c r="B183" s="22"/>
      <c r="C183" s="22"/>
      <c r="D183" s="22" t="s">
        <v>489</v>
      </c>
      <c r="E183" s="22"/>
      <c r="F183" s="23"/>
      <c r="G183" s="24"/>
      <c r="H183" s="24"/>
      <c r="I183" s="24"/>
      <c r="J183" s="25">
        <f>SUBTOTAL(9,J184:J195)</f>
        <v>11256.990000000002</v>
      </c>
      <c r="K183" s="1"/>
      <c r="L183" s="25">
        <f>SUBTOTAL(9,L184:L195)</f>
        <v>0</v>
      </c>
    </row>
    <row r="184" spans="1:12" s="18" customFormat="1" ht="30" x14ac:dyDescent="0.2">
      <c r="A184" s="26" t="s">
        <v>490</v>
      </c>
      <c r="B184" s="27" t="s">
        <v>491</v>
      </c>
      <c r="C184" s="26" t="s">
        <v>7</v>
      </c>
      <c r="D184" s="26" t="s">
        <v>492</v>
      </c>
      <c r="E184" s="28" t="s">
        <v>39</v>
      </c>
      <c r="F184" s="29">
        <v>20</v>
      </c>
      <c r="G184" s="30">
        <v>20.59</v>
      </c>
      <c r="H184" s="30">
        <v>27.17</v>
      </c>
      <c r="I184" s="30">
        <f t="shared" ref="I184:I195" si="65">ROUND(H184*($G$351),2)</f>
        <v>28.1</v>
      </c>
      <c r="J184" s="30">
        <f t="shared" ref="J184:J195" si="66">ROUND(I184*F184,2)</f>
        <v>562</v>
      </c>
      <c r="K184" s="2"/>
      <c r="L184" s="30">
        <f t="shared" ref="L184:L195" si="67">ROUND(K184*F184,2)</f>
        <v>0</v>
      </c>
    </row>
    <row r="185" spans="1:12" s="18" customFormat="1" ht="30" x14ac:dyDescent="0.2">
      <c r="A185" s="26" t="s">
        <v>493</v>
      </c>
      <c r="B185" s="27" t="s">
        <v>494</v>
      </c>
      <c r="C185" s="26" t="s">
        <v>7</v>
      </c>
      <c r="D185" s="26" t="s">
        <v>495</v>
      </c>
      <c r="E185" s="28" t="s">
        <v>39</v>
      </c>
      <c r="F185" s="29">
        <v>2</v>
      </c>
      <c r="G185" s="30">
        <v>20.59</v>
      </c>
      <c r="H185" s="30">
        <v>27.17</v>
      </c>
      <c r="I185" s="30">
        <f t="shared" si="65"/>
        <v>28.1</v>
      </c>
      <c r="J185" s="30">
        <f t="shared" si="66"/>
        <v>56.2</v>
      </c>
      <c r="K185" s="2"/>
      <c r="L185" s="30">
        <f t="shared" si="67"/>
        <v>0</v>
      </c>
    </row>
    <row r="186" spans="1:12" s="18" customFormat="1" ht="30" x14ac:dyDescent="0.2">
      <c r="A186" s="26" t="s">
        <v>496</v>
      </c>
      <c r="B186" s="27" t="s">
        <v>497</v>
      </c>
      <c r="C186" s="26" t="s">
        <v>7</v>
      </c>
      <c r="D186" s="26" t="s">
        <v>498</v>
      </c>
      <c r="E186" s="28" t="s">
        <v>39</v>
      </c>
      <c r="F186" s="29">
        <v>6</v>
      </c>
      <c r="G186" s="30">
        <v>26.43</v>
      </c>
      <c r="H186" s="30">
        <v>34.880000000000003</v>
      </c>
      <c r="I186" s="30">
        <f t="shared" si="65"/>
        <v>36.07</v>
      </c>
      <c r="J186" s="30">
        <f t="shared" si="66"/>
        <v>216.42</v>
      </c>
      <c r="K186" s="2"/>
      <c r="L186" s="30">
        <f t="shared" si="67"/>
        <v>0</v>
      </c>
    </row>
    <row r="187" spans="1:12" s="18" customFormat="1" ht="30" x14ac:dyDescent="0.2">
      <c r="A187" s="26" t="s">
        <v>499</v>
      </c>
      <c r="B187" s="27" t="s">
        <v>500</v>
      </c>
      <c r="C187" s="26" t="s">
        <v>7</v>
      </c>
      <c r="D187" s="26" t="s">
        <v>501</v>
      </c>
      <c r="E187" s="28" t="s">
        <v>39</v>
      </c>
      <c r="F187" s="29">
        <v>24</v>
      </c>
      <c r="G187" s="30">
        <v>55.5</v>
      </c>
      <c r="H187" s="30">
        <v>73.239999999999995</v>
      </c>
      <c r="I187" s="30">
        <f t="shared" si="65"/>
        <v>75.739999999999995</v>
      </c>
      <c r="J187" s="30">
        <f t="shared" si="66"/>
        <v>1817.76</v>
      </c>
      <c r="K187" s="2"/>
      <c r="L187" s="30">
        <f t="shared" si="67"/>
        <v>0</v>
      </c>
    </row>
    <row r="188" spans="1:12" s="18" customFormat="1" ht="30" x14ac:dyDescent="0.2">
      <c r="A188" s="26" t="s">
        <v>502</v>
      </c>
      <c r="B188" s="27" t="s">
        <v>503</v>
      </c>
      <c r="C188" s="26" t="s">
        <v>7</v>
      </c>
      <c r="D188" s="26" t="s">
        <v>504</v>
      </c>
      <c r="E188" s="28" t="s">
        <v>39</v>
      </c>
      <c r="F188" s="29">
        <v>2</v>
      </c>
      <c r="G188" s="30">
        <v>55.5</v>
      </c>
      <c r="H188" s="30">
        <v>73.239999999999995</v>
      </c>
      <c r="I188" s="30">
        <f t="shared" si="65"/>
        <v>75.739999999999995</v>
      </c>
      <c r="J188" s="30">
        <f t="shared" si="66"/>
        <v>151.47999999999999</v>
      </c>
      <c r="K188" s="2"/>
      <c r="L188" s="30">
        <f t="shared" si="67"/>
        <v>0</v>
      </c>
    </row>
    <row r="189" spans="1:12" s="18" customFormat="1" ht="30" x14ac:dyDescent="0.2">
      <c r="A189" s="26" t="s">
        <v>505</v>
      </c>
      <c r="B189" s="27" t="s">
        <v>506</v>
      </c>
      <c r="C189" s="26" t="s">
        <v>7</v>
      </c>
      <c r="D189" s="26" t="s">
        <v>507</v>
      </c>
      <c r="E189" s="28" t="s">
        <v>39</v>
      </c>
      <c r="F189" s="29">
        <v>6</v>
      </c>
      <c r="G189" s="30">
        <v>55.5</v>
      </c>
      <c r="H189" s="30">
        <v>73.239999999999995</v>
      </c>
      <c r="I189" s="30">
        <f t="shared" si="65"/>
        <v>75.739999999999995</v>
      </c>
      <c r="J189" s="30">
        <f t="shared" si="66"/>
        <v>454.44</v>
      </c>
      <c r="K189" s="2"/>
      <c r="L189" s="30">
        <f t="shared" si="67"/>
        <v>0</v>
      </c>
    </row>
    <row r="190" spans="1:12" s="18" customFormat="1" ht="30" x14ac:dyDescent="0.2">
      <c r="A190" s="26" t="s">
        <v>508</v>
      </c>
      <c r="B190" s="27" t="s">
        <v>509</v>
      </c>
      <c r="C190" s="26" t="s">
        <v>7</v>
      </c>
      <c r="D190" s="26" t="s">
        <v>510</v>
      </c>
      <c r="E190" s="28" t="s">
        <v>39</v>
      </c>
      <c r="F190" s="29">
        <v>1</v>
      </c>
      <c r="G190" s="30">
        <v>81.62</v>
      </c>
      <c r="H190" s="30">
        <v>107.71</v>
      </c>
      <c r="I190" s="30">
        <f t="shared" si="65"/>
        <v>111.39</v>
      </c>
      <c r="J190" s="30">
        <f t="shared" si="66"/>
        <v>111.39</v>
      </c>
      <c r="K190" s="2"/>
      <c r="L190" s="30">
        <f t="shared" si="67"/>
        <v>0</v>
      </c>
    </row>
    <row r="191" spans="1:12" s="18" customFormat="1" ht="30" x14ac:dyDescent="0.2">
      <c r="A191" s="26" t="s">
        <v>511</v>
      </c>
      <c r="B191" s="27" t="s">
        <v>512</v>
      </c>
      <c r="C191" s="26" t="s">
        <v>7</v>
      </c>
      <c r="D191" s="26" t="s">
        <v>513</v>
      </c>
      <c r="E191" s="28" t="s">
        <v>39</v>
      </c>
      <c r="F191" s="29">
        <v>1</v>
      </c>
      <c r="G191" s="30">
        <v>216.29</v>
      </c>
      <c r="H191" s="30">
        <v>285.42</v>
      </c>
      <c r="I191" s="30">
        <f t="shared" si="65"/>
        <v>295.18</v>
      </c>
      <c r="J191" s="30">
        <f t="shared" si="66"/>
        <v>295.18</v>
      </c>
      <c r="K191" s="2"/>
      <c r="L191" s="30">
        <f t="shared" si="67"/>
        <v>0</v>
      </c>
    </row>
    <row r="192" spans="1:12" s="18" customFormat="1" ht="30" x14ac:dyDescent="0.2">
      <c r="A192" s="26" t="s">
        <v>514</v>
      </c>
      <c r="B192" s="27" t="s">
        <v>515</v>
      </c>
      <c r="C192" s="26" t="s">
        <v>7</v>
      </c>
      <c r="D192" s="26" t="s">
        <v>516</v>
      </c>
      <c r="E192" s="28" t="s">
        <v>39</v>
      </c>
      <c r="F192" s="29">
        <v>2</v>
      </c>
      <c r="G192" s="30">
        <v>420.46</v>
      </c>
      <c r="H192" s="30">
        <v>554.84</v>
      </c>
      <c r="I192" s="30">
        <f t="shared" si="65"/>
        <v>573.82000000000005</v>
      </c>
      <c r="J192" s="30">
        <f t="shared" si="66"/>
        <v>1147.6400000000001</v>
      </c>
      <c r="K192" s="2"/>
      <c r="L192" s="30">
        <f t="shared" si="67"/>
        <v>0</v>
      </c>
    </row>
    <row r="193" spans="1:12" s="18" customFormat="1" ht="15" x14ac:dyDescent="0.2">
      <c r="A193" s="26" t="s">
        <v>517</v>
      </c>
      <c r="B193" s="27" t="s">
        <v>518</v>
      </c>
      <c r="C193" s="26" t="s">
        <v>7</v>
      </c>
      <c r="D193" s="26" t="s">
        <v>519</v>
      </c>
      <c r="E193" s="28" t="s">
        <v>39</v>
      </c>
      <c r="F193" s="29">
        <v>7</v>
      </c>
      <c r="G193" s="30">
        <v>131.06</v>
      </c>
      <c r="H193" s="30">
        <v>172.95</v>
      </c>
      <c r="I193" s="30">
        <f t="shared" si="65"/>
        <v>178.86</v>
      </c>
      <c r="J193" s="30">
        <f t="shared" si="66"/>
        <v>1252.02</v>
      </c>
      <c r="K193" s="2"/>
      <c r="L193" s="30">
        <f t="shared" si="67"/>
        <v>0</v>
      </c>
    </row>
    <row r="194" spans="1:12" s="18" customFormat="1" ht="15" x14ac:dyDescent="0.2">
      <c r="A194" s="26" t="s">
        <v>520</v>
      </c>
      <c r="B194" s="27" t="s">
        <v>521</v>
      </c>
      <c r="C194" s="26" t="s">
        <v>7</v>
      </c>
      <c r="D194" s="26" t="s">
        <v>522</v>
      </c>
      <c r="E194" s="28" t="s">
        <v>39</v>
      </c>
      <c r="F194" s="29">
        <v>6</v>
      </c>
      <c r="G194" s="30">
        <v>146.25</v>
      </c>
      <c r="H194" s="30">
        <v>192.99</v>
      </c>
      <c r="I194" s="30">
        <f t="shared" si="65"/>
        <v>199.59</v>
      </c>
      <c r="J194" s="30">
        <f t="shared" si="66"/>
        <v>1197.54</v>
      </c>
      <c r="K194" s="2"/>
      <c r="L194" s="30">
        <f t="shared" si="67"/>
        <v>0</v>
      </c>
    </row>
    <row r="195" spans="1:12" s="18" customFormat="1" ht="30" x14ac:dyDescent="0.2">
      <c r="A195" s="26" t="s">
        <v>523</v>
      </c>
      <c r="B195" s="27" t="s">
        <v>524</v>
      </c>
      <c r="C195" s="26" t="s">
        <v>78</v>
      </c>
      <c r="D195" s="26" t="s">
        <v>525</v>
      </c>
      <c r="E195" s="28" t="s">
        <v>39</v>
      </c>
      <c r="F195" s="29">
        <v>12</v>
      </c>
      <c r="G195" s="30">
        <v>243.94</v>
      </c>
      <c r="H195" s="30">
        <v>321.89999999999998</v>
      </c>
      <c r="I195" s="30">
        <f t="shared" si="65"/>
        <v>332.91</v>
      </c>
      <c r="J195" s="30">
        <f t="shared" si="66"/>
        <v>3994.92</v>
      </c>
      <c r="K195" s="2"/>
      <c r="L195" s="30">
        <f t="shared" si="67"/>
        <v>0</v>
      </c>
    </row>
    <row r="196" spans="1:12" s="18" customFormat="1" ht="15.75" x14ac:dyDescent="0.2">
      <c r="A196" s="22" t="s">
        <v>526</v>
      </c>
      <c r="B196" s="22"/>
      <c r="C196" s="22"/>
      <c r="D196" s="22" t="s">
        <v>527</v>
      </c>
      <c r="E196" s="22"/>
      <c r="F196" s="23"/>
      <c r="G196" s="24"/>
      <c r="H196" s="24"/>
      <c r="I196" s="24"/>
      <c r="J196" s="25">
        <f>SUBTOTAL(9,J197:J206)</f>
        <v>62409.580000000016</v>
      </c>
      <c r="K196" s="1"/>
      <c r="L196" s="25">
        <f>SUBTOTAL(9,L197:L206)</f>
        <v>0</v>
      </c>
    </row>
    <row r="197" spans="1:12" s="18" customFormat="1" ht="30" x14ac:dyDescent="0.2">
      <c r="A197" s="26" t="s">
        <v>528</v>
      </c>
      <c r="B197" s="27" t="s">
        <v>529</v>
      </c>
      <c r="C197" s="26" t="s">
        <v>7</v>
      </c>
      <c r="D197" s="26" t="s">
        <v>530</v>
      </c>
      <c r="E197" s="28" t="s">
        <v>20</v>
      </c>
      <c r="F197" s="29">
        <v>2766</v>
      </c>
      <c r="G197" s="30">
        <v>7.11</v>
      </c>
      <c r="H197" s="30">
        <v>9.3800000000000008</v>
      </c>
      <c r="I197" s="30">
        <f t="shared" ref="I197:I206" si="68">ROUND(H197*($G$351),2)</f>
        <v>9.6999999999999993</v>
      </c>
      <c r="J197" s="30">
        <f t="shared" ref="J197:J206" si="69">ROUND(I197*F197,2)</f>
        <v>26830.2</v>
      </c>
      <c r="K197" s="2"/>
      <c r="L197" s="30">
        <f t="shared" ref="L197:L206" si="70">ROUND(K197*F197,2)</f>
        <v>0</v>
      </c>
    </row>
    <row r="198" spans="1:12" s="18" customFormat="1" ht="30" x14ac:dyDescent="0.2">
      <c r="A198" s="26" t="s">
        <v>531</v>
      </c>
      <c r="B198" s="27" t="s">
        <v>532</v>
      </c>
      <c r="C198" s="26" t="s">
        <v>7</v>
      </c>
      <c r="D198" s="26" t="s">
        <v>533</v>
      </c>
      <c r="E198" s="28" t="s">
        <v>20</v>
      </c>
      <c r="F198" s="29">
        <v>435</v>
      </c>
      <c r="G198" s="30">
        <v>9.31</v>
      </c>
      <c r="H198" s="30">
        <v>12.29</v>
      </c>
      <c r="I198" s="30">
        <f t="shared" si="68"/>
        <v>12.71</v>
      </c>
      <c r="J198" s="30">
        <f t="shared" si="69"/>
        <v>5528.85</v>
      </c>
      <c r="K198" s="2"/>
      <c r="L198" s="30">
        <f t="shared" si="70"/>
        <v>0</v>
      </c>
    </row>
    <row r="199" spans="1:12" s="18" customFormat="1" ht="30" x14ac:dyDescent="0.2">
      <c r="A199" s="26" t="s">
        <v>534</v>
      </c>
      <c r="B199" s="27" t="s">
        <v>535</v>
      </c>
      <c r="C199" s="26" t="s">
        <v>7</v>
      </c>
      <c r="D199" s="26" t="s">
        <v>536</v>
      </c>
      <c r="E199" s="28" t="s">
        <v>20</v>
      </c>
      <c r="F199" s="29">
        <v>154</v>
      </c>
      <c r="G199" s="30">
        <v>12.04</v>
      </c>
      <c r="H199" s="30">
        <v>15.89</v>
      </c>
      <c r="I199" s="30">
        <f t="shared" si="68"/>
        <v>16.43</v>
      </c>
      <c r="J199" s="30">
        <f t="shared" si="69"/>
        <v>2530.2199999999998</v>
      </c>
      <c r="K199" s="2"/>
      <c r="L199" s="30">
        <f t="shared" si="70"/>
        <v>0</v>
      </c>
    </row>
    <row r="200" spans="1:12" s="18" customFormat="1" ht="30" x14ac:dyDescent="0.2">
      <c r="A200" s="26" t="s">
        <v>537</v>
      </c>
      <c r="B200" s="27" t="s">
        <v>538</v>
      </c>
      <c r="C200" s="26" t="s">
        <v>7</v>
      </c>
      <c r="D200" s="26" t="s">
        <v>539</v>
      </c>
      <c r="E200" s="28" t="s">
        <v>20</v>
      </c>
      <c r="F200" s="29">
        <v>57</v>
      </c>
      <c r="G200" s="30">
        <v>25.38</v>
      </c>
      <c r="H200" s="30">
        <v>33.49</v>
      </c>
      <c r="I200" s="30">
        <f t="shared" si="68"/>
        <v>34.64</v>
      </c>
      <c r="J200" s="30">
        <f t="shared" si="69"/>
        <v>1974.48</v>
      </c>
      <c r="K200" s="2"/>
      <c r="L200" s="30">
        <f t="shared" si="70"/>
        <v>0</v>
      </c>
    </row>
    <row r="201" spans="1:12" s="18" customFormat="1" ht="30" x14ac:dyDescent="0.2">
      <c r="A201" s="26" t="s">
        <v>540</v>
      </c>
      <c r="B201" s="27" t="s">
        <v>541</v>
      </c>
      <c r="C201" s="26" t="s">
        <v>78</v>
      </c>
      <c r="D201" s="26" t="s">
        <v>542</v>
      </c>
      <c r="E201" s="28" t="s">
        <v>20</v>
      </c>
      <c r="F201" s="29">
        <v>10</v>
      </c>
      <c r="G201" s="30">
        <v>53.12</v>
      </c>
      <c r="H201" s="30">
        <v>70.099999999999994</v>
      </c>
      <c r="I201" s="30">
        <f t="shared" si="68"/>
        <v>72.5</v>
      </c>
      <c r="J201" s="30">
        <f t="shared" si="69"/>
        <v>725</v>
      </c>
      <c r="K201" s="2"/>
      <c r="L201" s="30">
        <f t="shared" si="70"/>
        <v>0</v>
      </c>
    </row>
    <row r="202" spans="1:12" s="18" customFormat="1" ht="30" x14ac:dyDescent="0.2">
      <c r="A202" s="26" t="s">
        <v>543</v>
      </c>
      <c r="B202" s="27" t="s">
        <v>544</v>
      </c>
      <c r="C202" s="26" t="s">
        <v>7</v>
      </c>
      <c r="D202" s="26" t="s">
        <v>545</v>
      </c>
      <c r="E202" s="28" t="s">
        <v>20</v>
      </c>
      <c r="F202" s="29">
        <v>65</v>
      </c>
      <c r="G202" s="30">
        <v>26.27</v>
      </c>
      <c r="H202" s="30">
        <v>34.67</v>
      </c>
      <c r="I202" s="30">
        <f t="shared" si="68"/>
        <v>35.86</v>
      </c>
      <c r="J202" s="30">
        <f t="shared" si="69"/>
        <v>2330.9</v>
      </c>
      <c r="K202" s="2"/>
      <c r="L202" s="30">
        <f t="shared" si="70"/>
        <v>0</v>
      </c>
    </row>
    <row r="203" spans="1:12" s="18" customFormat="1" ht="30" x14ac:dyDescent="0.2">
      <c r="A203" s="26" t="s">
        <v>546</v>
      </c>
      <c r="B203" s="27" t="s">
        <v>547</v>
      </c>
      <c r="C203" s="26" t="s">
        <v>7</v>
      </c>
      <c r="D203" s="26" t="s">
        <v>548</v>
      </c>
      <c r="E203" s="28" t="s">
        <v>20</v>
      </c>
      <c r="F203" s="29">
        <v>165</v>
      </c>
      <c r="G203" s="30">
        <v>51.12</v>
      </c>
      <c r="H203" s="30">
        <v>67.459999999999994</v>
      </c>
      <c r="I203" s="30">
        <f t="shared" si="68"/>
        <v>69.77</v>
      </c>
      <c r="J203" s="30">
        <f t="shared" si="69"/>
        <v>11512.05</v>
      </c>
      <c r="K203" s="2"/>
      <c r="L203" s="30">
        <f t="shared" si="70"/>
        <v>0</v>
      </c>
    </row>
    <row r="204" spans="1:12" s="18" customFormat="1" ht="30" x14ac:dyDescent="0.2">
      <c r="A204" s="26" t="s">
        <v>549</v>
      </c>
      <c r="B204" s="27" t="s">
        <v>550</v>
      </c>
      <c r="C204" s="26" t="s">
        <v>7</v>
      </c>
      <c r="D204" s="26" t="s">
        <v>551</v>
      </c>
      <c r="E204" s="28" t="s">
        <v>20</v>
      </c>
      <c r="F204" s="29">
        <v>40</v>
      </c>
      <c r="G204" s="30">
        <v>128.32</v>
      </c>
      <c r="H204" s="30">
        <v>169.33</v>
      </c>
      <c r="I204" s="30">
        <f t="shared" si="68"/>
        <v>175.12</v>
      </c>
      <c r="J204" s="30">
        <f t="shared" si="69"/>
        <v>7004.8</v>
      </c>
      <c r="K204" s="2"/>
      <c r="L204" s="30">
        <f t="shared" si="70"/>
        <v>0</v>
      </c>
    </row>
    <row r="205" spans="1:12" s="18" customFormat="1" ht="45" x14ac:dyDescent="0.2">
      <c r="A205" s="26" t="s">
        <v>552</v>
      </c>
      <c r="B205" s="27" t="s">
        <v>553</v>
      </c>
      <c r="C205" s="26" t="s">
        <v>78</v>
      </c>
      <c r="D205" s="26" t="s">
        <v>554</v>
      </c>
      <c r="E205" s="28" t="s">
        <v>39</v>
      </c>
      <c r="F205" s="29">
        <v>83</v>
      </c>
      <c r="G205" s="30">
        <v>28.46</v>
      </c>
      <c r="H205" s="30">
        <v>37.56</v>
      </c>
      <c r="I205" s="30">
        <f t="shared" si="68"/>
        <v>38.840000000000003</v>
      </c>
      <c r="J205" s="30">
        <f t="shared" si="69"/>
        <v>3223.72</v>
      </c>
      <c r="K205" s="2"/>
      <c r="L205" s="30">
        <f t="shared" si="70"/>
        <v>0</v>
      </c>
    </row>
    <row r="206" spans="1:12" s="18" customFormat="1" ht="15" x14ac:dyDescent="0.2">
      <c r="A206" s="26" t="s">
        <v>555</v>
      </c>
      <c r="B206" s="27" t="s">
        <v>556</v>
      </c>
      <c r="C206" s="26" t="s">
        <v>7</v>
      </c>
      <c r="D206" s="26" t="s">
        <v>557</v>
      </c>
      <c r="E206" s="28" t="s">
        <v>20</v>
      </c>
      <c r="F206" s="29">
        <v>29</v>
      </c>
      <c r="G206" s="30">
        <v>18.940000000000001</v>
      </c>
      <c r="H206" s="30">
        <v>24.99</v>
      </c>
      <c r="I206" s="30">
        <f t="shared" si="68"/>
        <v>25.84</v>
      </c>
      <c r="J206" s="30">
        <f t="shared" si="69"/>
        <v>749.36</v>
      </c>
      <c r="K206" s="2"/>
      <c r="L206" s="30">
        <f t="shared" si="70"/>
        <v>0</v>
      </c>
    </row>
    <row r="207" spans="1:12" s="18" customFormat="1" ht="15.75" x14ac:dyDescent="0.2">
      <c r="A207" s="22" t="s">
        <v>558</v>
      </c>
      <c r="B207" s="22"/>
      <c r="C207" s="22"/>
      <c r="D207" s="22" t="s">
        <v>559</v>
      </c>
      <c r="E207" s="22"/>
      <c r="F207" s="23"/>
      <c r="G207" s="24"/>
      <c r="H207" s="24"/>
      <c r="I207" s="24"/>
      <c r="J207" s="25">
        <f>SUBTOTAL(9,J208)</f>
        <v>12064.16</v>
      </c>
      <c r="K207" s="1"/>
      <c r="L207" s="25">
        <f>SUBTOTAL(9,L208)</f>
        <v>0</v>
      </c>
    </row>
    <row r="208" spans="1:12" s="18" customFormat="1" ht="45" x14ac:dyDescent="0.2">
      <c r="A208" s="26" t="s">
        <v>560</v>
      </c>
      <c r="B208" s="27" t="s">
        <v>561</v>
      </c>
      <c r="C208" s="26" t="s">
        <v>7</v>
      </c>
      <c r="D208" s="26" t="s">
        <v>562</v>
      </c>
      <c r="E208" s="28" t="s">
        <v>39</v>
      </c>
      <c r="F208" s="29">
        <v>1</v>
      </c>
      <c r="G208" s="30">
        <v>8839.9599999999991</v>
      </c>
      <c r="H208" s="30">
        <v>11665.21</v>
      </c>
      <c r="I208" s="30">
        <f>ROUND(H208*($G$351),2)</f>
        <v>12064.16</v>
      </c>
      <c r="J208" s="30">
        <f t="shared" ref="J208" si="71">ROUND(I208*F208,2)</f>
        <v>12064.16</v>
      </c>
      <c r="K208" s="2"/>
      <c r="L208" s="30">
        <f>ROUND(K208*F208,2)</f>
        <v>0</v>
      </c>
    </row>
    <row r="209" spans="1:12" s="18" customFormat="1" ht="15.75" x14ac:dyDescent="0.2">
      <c r="A209" s="22" t="s">
        <v>563</v>
      </c>
      <c r="B209" s="22"/>
      <c r="C209" s="22"/>
      <c r="D209" s="22" t="s">
        <v>564</v>
      </c>
      <c r="E209" s="22"/>
      <c r="F209" s="23"/>
      <c r="G209" s="24"/>
      <c r="H209" s="24"/>
      <c r="I209" s="24"/>
      <c r="J209" s="25">
        <f>SUBTOTAL(9,J210:J285)</f>
        <v>441263.87</v>
      </c>
      <c r="K209" s="1"/>
      <c r="L209" s="25">
        <f>SUBTOTAL(9,L210:L285)</f>
        <v>0</v>
      </c>
    </row>
    <row r="210" spans="1:12" s="18" customFormat="1" ht="15.75" x14ac:dyDescent="0.2">
      <c r="A210" s="22" t="s">
        <v>565</v>
      </c>
      <c r="B210" s="22"/>
      <c r="C210" s="22"/>
      <c r="D210" s="22" t="s">
        <v>566</v>
      </c>
      <c r="E210" s="22"/>
      <c r="F210" s="23"/>
      <c r="G210" s="24"/>
      <c r="H210" s="24"/>
      <c r="I210" s="24"/>
      <c r="J210" s="25">
        <f>SUBTOTAL(9,J211:J236)</f>
        <v>257520.83</v>
      </c>
      <c r="K210" s="1"/>
      <c r="L210" s="25">
        <f>SUBTOTAL(9,L211:L236)</f>
        <v>0</v>
      </c>
    </row>
    <row r="211" spans="1:12" s="18" customFormat="1" ht="30" x14ac:dyDescent="0.2">
      <c r="A211" s="26" t="s">
        <v>567</v>
      </c>
      <c r="B211" s="27" t="s">
        <v>353</v>
      </c>
      <c r="C211" s="26" t="s">
        <v>7</v>
      </c>
      <c r="D211" s="26" t="s">
        <v>354</v>
      </c>
      <c r="E211" s="28" t="s">
        <v>20</v>
      </c>
      <c r="F211" s="29">
        <v>63</v>
      </c>
      <c r="G211" s="30">
        <v>22.91</v>
      </c>
      <c r="H211" s="30">
        <v>30.23</v>
      </c>
      <c r="I211" s="30">
        <f t="shared" ref="I211:I236" si="72">ROUND(H211*($G$351),2)</f>
        <v>31.26</v>
      </c>
      <c r="J211" s="30">
        <f t="shared" ref="J211:J236" si="73">ROUND(I211*F211,2)</f>
        <v>1969.38</v>
      </c>
      <c r="K211" s="2"/>
      <c r="L211" s="30">
        <f t="shared" ref="L211:L236" si="74">ROUND(K211*F211,2)</f>
        <v>0</v>
      </c>
    </row>
    <row r="212" spans="1:12" s="18" customFormat="1" ht="30" x14ac:dyDescent="0.2">
      <c r="A212" s="26" t="s">
        <v>568</v>
      </c>
      <c r="B212" s="27" t="s">
        <v>569</v>
      </c>
      <c r="C212" s="26" t="s">
        <v>78</v>
      </c>
      <c r="D212" s="26" t="s">
        <v>570</v>
      </c>
      <c r="E212" s="28" t="s">
        <v>20</v>
      </c>
      <c r="F212" s="29">
        <v>63</v>
      </c>
      <c r="G212" s="30">
        <v>92.72</v>
      </c>
      <c r="H212" s="30">
        <v>122.35</v>
      </c>
      <c r="I212" s="30">
        <f t="shared" si="72"/>
        <v>126.53</v>
      </c>
      <c r="J212" s="30">
        <f t="shared" si="73"/>
        <v>7971.39</v>
      </c>
      <c r="K212" s="2"/>
      <c r="L212" s="30">
        <f t="shared" si="74"/>
        <v>0</v>
      </c>
    </row>
    <row r="213" spans="1:12" s="18" customFormat="1" ht="30" x14ac:dyDescent="0.2">
      <c r="A213" s="26" t="s">
        <v>571</v>
      </c>
      <c r="B213" s="27" t="s">
        <v>364</v>
      </c>
      <c r="C213" s="26" t="s">
        <v>7</v>
      </c>
      <c r="D213" s="26" t="s">
        <v>365</v>
      </c>
      <c r="E213" s="28" t="s">
        <v>20</v>
      </c>
      <c r="F213" s="29">
        <v>77.2</v>
      </c>
      <c r="G213" s="30">
        <v>34.31</v>
      </c>
      <c r="H213" s="30">
        <v>45.28</v>
      </c>
      <c r="I213" s="30">
        <f t="shared" si="72"/>
        <v>46.83</v>
      </c>
      <c r="J213" s="30">
        <f t="shared" si="73"/>
        <v>3615.28</v>
      </c>
      <c r="K213" s="2"/>
      <c r="L213" s="30">
        <f t="shared" si="74"/>
        <v>0</v>
      </c>
    </row>
    <row r="214" spans="1:12" s="18" customFormat="1" ht="45" x14ac:dyDescent="0.2">
      <c r="A214" s="26" t="s">
        <v>572</v>
      </c>
      <c r="B214" s="27" t="s">
        <v>573</v>
      </c>
      <c r="C214" s="26" t="s">
        <v>244</v>
      </c>
      <c r="D214" s="26" t="s">
        <v>574</v>
      </c>
      <c r="E214" s="28" t="s">
        <v>405</v>
      </c>
      <c r="F214" s="29">
        <v>2</v>
      </c>
      <c r="G214" s="30">
        <v>2161.4899999999998</v>
      </c>
      <c r="H214" s="30">
        <v>2852.3</v>
      </c>
      <c r="I214" s="30">
        <f t="shared" si="72"/>
        <v>2949.85</v>
      </c>
      <c r="J214" s="30">
        <f t="shared" si="73"/>
        <v>5899.7</v>
      </c>
      <c r="K214" s="2"/>
      <c r="L214" s="30">
        <f t="shared" si="74"/>
        <v>0</v>
      </c>
    </row>
    <row r="215" spans="1:12" s="18" customFormat="1" ht="45" x14ac:dyDescent="0.2">
      <c r="A215" s="26" t="s">
        <v>575</v>
      </c>
      <c r="B215" s="27" t="s">
        <v>576</v>
      </c>
      <c r="C215" s="26" t="s">
        <v>244</v>
      </c>
      <c r="D215" s="26" t="s">
        <v>577</v>
      </c>
      <c r="E215" s="28" t="s">
        <v>405</v>
      </c>
      <c r="F215" s="29">
        <v>13</v>
      </c>
      <c r="G215" s="30">
        <v>2397.67</v>
      </c>
      <c r="H215" s="30">
        <v>3163.97</v>
      </c>
      <c r="I215" s="30">
        <f t="shared" si="72"/>
        <v>3272.18</v>
      </c>
      <c r="J215" s="30">
        <f t="shared" si="73"/>
        <v>42538.34</v>
      </c>
      <c r="K215" s="2"/>
      <c r="L215" s="30">
        <f t="shared" si="74"/>
        <v>0</v>
      </c>
    </row>
    <row r="216" spans="1:12" s="18" customFormat="1" ht="45" x14ac:dyDescent="0.2">
      <c r="A216" s="26" t="s">
        <v>578</v>
      </c>
      <c r="B216" s="27" t="s">
        <v>579</v>
      </c>
      <c r="C216" s="26" t="s">
        <v>244</v>
      </c>
      <c r="D216" s="26" t="s">
        <v>580</v>
      </c>
      <c r="E216" s="28" t="s">
        <v>405</v>
      </c>
      <c r="F216" s="29">
        <v>2</v>
      </c>
      <c r="G216" s="30">
        <v>3476.89</v>
      </c>
      <c r="H216" s="30">
        <v>4588.1000000000004</v>
      </c>
      <c r="I216" s="30">
        <f t="shared" si="72"/>
        <v>4745.01</v>
      </c>
      <c r="J216" s="30">
        <f t="shared" si="73"/>
        <v>9490.02</v>
      </c>
      <c r="K216" s="2"/>
      <c r="L216" s="30">
        <f t="shared" si="74"/>
        <v>0</v>
      </c>
    </row>
    <row r="217" spans="1:12" s="18" customFormat="1" ht="30" x14ac:dyDescent="0.2">
      <c r="A217" s="26" t="s">
        <v>581</v>
      </c>
      <c r="B217" s="27" t="s">
        <v>582</v>
      </c>
      <c r="C217" s="26" t="s">
        <v>78</v>
      </c>
      <c r="D217" s="26" t="s">
        <v>583</v>
      </c>
      <c r="E217" s="28" t="s">
        <v>195</v>
      </c>
      <c r="F217" s="29">
        <v>4</v>
      </c>
      <c r="G217" s="30">
        <v>4735.1099999999997</v>
      </c>
      <c r="H217" s="30">
        <v>6248.45</v>
      </c>
      <c r="I217" s="30">
        <f t="shared" si="72"/>
        <v>6462.15</v>
      </c>
      <c r="J217" s="30">
        <f t="shared" si="73"/>
        <v>25848.6</v>
      </c>
      <c r="K217" s="2"/>
      <c r="L217" s="30">
        <f t="shared" si="74"/>
        <v>0</v>
      </c>
    </row>
    <row r="218" spans="1:12" s="18" customFormat="1" ht="15" x14ac:dyDescent="0.2">
      <c r="A218" s="26" t="s">
        <v>584</v>
      </c>
      <c r="B218" s="27" t="s">
        <v>585</v>
      </c>
      <c r="C218" s="26" t="s">
        <v>78</v>
      </c>
      <c r="D218" s="26" t="s">
        <v>586</v>
      </c>
      <c r="E218" s="28" t="s">
        <v>39</v>
      </c>
      <c r="F218" s="29">
        <v>1</v>
      </c>
      <c r="G218" s="30">
        <v>54.32</v>
      </c>
      <c r="H218" s="30">
        <v>71.680000000000007</v>
      </c>
      <c r="I218" s="30">
        <f t="shared" si="72"/>
        <v>74.13</v>
      </c>
      <c r="J218" s="30">
        <f t="shared" si="73"/>
        <v>74.13</v>
      </c>
      <c r="K218" s="2"/>
      <c r="L218" s="30">
        <f t="shared" si="74"/>
        <v>0</v>
      </c>
    </row>
    <row r="219" spans="1:12" s="18" customFormat="1" ht="30" x14ac:dyDescent="0.2">
      <c r="A219" s="26" t="s">
        <v>587</v>
      </c>
      <c r="B219" s="27" t="s">
        <v>588</v>
      </c>
      <c r="C219" s="26" t="s">
        <v>78</v>
      </c>
      <c r="D219" s="26" t="s">
        <v>589</v>
      </c>
      <c r="E219" s="28" t="s">
        <v>39</v>
      </c>
      <c r="F219" s="29">
        <v>2</v>
      </c>
      <c r="G219" s="30">
        <v>5393.1</v>
      </c>
      <c r="H219" s="30">
        <v>7116.73</v>
      </c>
      <c r="I219" s="30">
        <f t="shared" si="72"/>
        <v>7360.12</v>
      </c>
      <c r="J219" s="30">
        <f t="shared" si="73"/>
        <v>14720.24</v>
      </c>
      <c r="K219" s="2"/>
      <c r="L219" s="30">
        <f t="shared" si="74"/>
        <v>0</v>
      </c>
    </row>
    <row r="220" spans="1:12" s="18" customFormat="1" ht="30" x14ac:dyDescent="0.2">
      <c r="A220" s="26" t="s">
        <v>590</v>
      </c>
      <c r="B220" s="27" t="s">
        <v>591</v>
      </c>
      <c r="C220" s="26" t="s">
        <v>78</v>
      </c>
      <c r="D220" s="26" t="s">
        <v>592</v>
      </c>
      <c r="E220" s="28" t="s">
        <v>39</v>
      </c>
      <c r="F220" s="29">
        <v>2</v>
      </c>
      <c r="G220" s="30">
        <v>607.41999999999996</v>
      </c>
      <c r="H220" s="30">
        <v>801.55</v>
      </c>
      <c r="I220" s="30">
        <f t="shared" si="72"/>
        <v>828.96</v>
      </c>
      <c r="J220" s="30">
        <f t="shared" si="73"/>
        <v>1657.92</v>
      </c>
      <c r="K220" s="2"/>
      <c r="L220" s="30">
        <f t="shared" si="74"/>
        <v>0</v>
      </c>
    </row>
    <row r="221" spans="1:12" s="18" customFormat="1" ht="30" x14ac:dyDescent="0.2">
      <c r="A221" s="26" t="s">
        <v>593</v>
      </c>
      <c r="B221" s="27" t="s">
        <v>594</v>
      </c>
      <c r="C221" s="26" t="s">
        <v>78</v>
      </c>
      <c r="D221" s="26" t="s">
        <v>595</v>
      </c>
      <c r="E221" s="28" t="s">
        <v>39</v>
      </c>
      <c r="F221" s="29">
        <v>2</v>
      </c>
      <c r="G221" s="30">
        <v>727.5</v>
      </c>
      <c r="H221" s="30">
        <v>960.01</v>
      </c>
      <c r="I221" s="30">
        <f t="shared" si="72"/>
        <v>992.84</v>
      </c>
      <c r="J221" s="30">
        <f t="shared" si="73"/>
        <v>1985.68</v>
      </c>
      <c r="K221" s="2"/>
      <c r="L221" s="30">
        <f t="shared" si="74"/>
        <v>0</v>
      </c>
    </row>
    <row r="222" spans="1:12" s="18" customFormat="1" ht="30" x14ac:dyDescent="0.2">
      <c r="A222" s="26" t="s">
        <v>596</v>
      </c>
      <c r="B222" s="27" t="s">
        <v>597</v>
      </c>
      <c r="C222" s="26" t="s">
        <v>78</v>
      </c>
      <c r="D222" s="26" t="s">
        <v>598</v>
      </c>
      <c r="E222" s="28" t="s">
        <v>39</v>
      </c>
      <c r="F222" s="29">
        <v>1</v>
      </c>
      <c r="G222" s="30">
        <v>916.62</v>
      </c>
      <c r="H222" s="30">
        <v>1209.57</v>
      </c>
      <c r="I222" s="30">
        <f t="shared" si="72"/>
        <v>1250.94</v>
      </c>
      <c r="J222" s="30">
        <f t="shared" si="73"/>
        <v>1250.94</v>
      </c>
      <c r="K222" s="2"/>
      <c r="L222" s="30">
        <f t="shared" si="74"/>
        <v>0</v>
      </c>
    </row>
    <row r="223" spans="1:12" s="18" customFormat="1" ht="15" x14ac:dyDescent="0.2">
      <c r="A223" s="26" t="s">
        <v>599</v>
      </c>
      <c r="B223" s="27" t="s">
        <v>600</v>
      </c>
      <c r="C223" s="26" t="s">
        <v>78</v>
      </c>
      <c r="D223" s="26" t="s">
        <v>601</v>
      </c>
      <c r="E223" s="28" t="s">
        <v>39</v>
      </c>
      <c r="F223" s="29">
        <v>2</v>
      </c>
      <c r="G223" s="30">
        <v>241.65</v>
      </c>
      <c r="H223" s="30">
        <v>318.88</v>
      </c>
      <c r="I223" s="30">
        <f t="shared" si="72"/>
        <v>329.79</v>
      </c>
      <c r="J223" s="30">
        <f t="shared" si="73"/>
        <v>659.58</v>
      </c>
      <c r="K223" s="2"/>
      <c r="L223" s="30">
        <f t="shared" si="74"/>
        <v>0</v>
      </c>
    </row>
    <row r="224" spans="1:12" s="18" customFormat="1" ht="30" x14ac:dyDescent="0.2">
      <c r="A224" s="26" t="s">
        <v>602</v>
      </c>
      <c r="B224" s="27" t="s">
        <v>603</v>
      </c>
      <c r="C224" s="26" t="s">
        <v>78</v>
      </c>
      <c r="D224" s="26" t="s">
        <v>604</v>
      </c>
      <c r="E224" s="28" t="s">
        <v>39</v>
      </c>
      <c r="F224" s="29">
        <v>5</v>
      </c>
      <c r="G224" s="30">
        <v>284.27999999999997</v>
      </c>
      <c r="H224" s="30">
        <v>375.14</v>
      </c>
      <c r="I224" s="30">
        <f t="shared" si="72"/>
        <v>387.97</v>
      </c>
      <c r="J224" s="30">
        <f t="shared" si="73"/>
        <v>1939.85</v>
      </c>
      <c r="K224" s="2"/>
      <c r="L224" s="30">
        <f t="shared" si="74"/>
        <v>0</v>
      </c>
    </row>
    <row r="225" spans="1:12" s="18" customFormat="1" ht="30" x14ac:dyDescent="0.2">
      <c r="A225" s="26" t="s">
        <v>605</v>
      </c>
      <c r="B225" s="27" t="s">
        <v>606</v>
      </c>
      <c r="C225" s="26" t="s">
        <v>78</v>
      </c>
      <c r="D225" s="26" t="s">
        <v>607</v>
      </c>
      <c r="E225" s="28" t="s">
        <v>39</v>
      </c>
      <c r="F225" s="29">
        <v>1</v>
      </c>
      <c r="G225" s="30">
        <v>6820.63</v>
      </c>
      <c r="H225" s="30">
        <v>9000.5</v>
      </c>
      <c r="I225" s="30">
        <f t="shared" si="72"/>
        <v>9308.32</v>
      </c>
      <c r="J225" s="30">
        <f t="shared" si="73"/>
        <v>9308.32</v>
      </c>
      <c r="K225" s="2"/>
      <c r="L225" s="30">
        <f t="shared" si="74"/>
        <v>0</v>
      </c>
    </row>
    <row r="226" spans="1:12" s="18" customFormat="1" ht="30" x14ac:dyDescent="0.2">
      <c r="A226" s="26" t="s">
        <v>608</v>
      </c>
      <c r="B226" s="27" t="s">
        <v>609</v>
      </c>
      <c r="C226" s="26" t="s">
        <v>78</v>
      </c>
      <c r="D226" s="26" t="s">
        <v>610</v>
      </c>
      <c r="E226" s="28" t="s">
        <v>39</v>
      </c>
      <c r="F226" s="29">
        <v>3</v>
      </c>
      <c r="G226" s="30">
        <v>6955.63</v>
      </c>
      <c r="H226" s="30">
        <v>9178.65</v>
      </c>
      <c r="I226" s="30">
        <f t="shared" si="72"/>
        <v>9492.56</v>
      </c>
      <c r="J226" s="30">
        <f t="shared" si="73"/>
        <v>28477.68</v>
      </c>
      <c r="K226" s="2"/>
      <c r="L226" s="30">
        <f t="shared" si="74"/>
        <v>0</v>
      </c>
    </row>
    <row r="227" spans="1:12" s="18" customFormat="1" ht="30" x14ac:dyDescent="0.2">
      <c r="A227" s="26" t="s">
        <v>611</v>
      </c>
      <c r="B227" s="27" t="s">
        <v>612</v>
      </c>
      <c r="C227" s="26" t="s">
        <v>78</v>
      </c>
      <c r="D227" s="26" t="s">
        <v>613</v>
      </c>
      <c r="E227" s="28" t="s">
        <v>39</v>
      </c>
      <c r="F227" s="29">
        <v>2</v>
      </c>
      <c r="G227" s="30">
        <v>6738.13</v>
      </c>
      <c r="H227" s="30">
        <v>8891.64</v>
      </c>
      <c r="I227" s="30">
        <f t="shared" si="72"/>
        <v>9195.73</v>
      </c>
      <c r="J227" s="30">
        <f t="shared" si="73"/>
        <v>18391.46</v>
      </c>
      <c r="K227" s="2"/>
      <c r="L227" s="30">
        <f t="shared" si="74"/>
        <v>0</v>
      </c>
    </row>
    <row r="228" spans="1:12" s="18" customFormat="1" ht="15" x14ac:dyDescent="0.2">
      <c r="A228" s="26" t="s">
        <v>614</v>
      </c>
      <c r="B228" s="27" t="s">
        <v>615</v>
      </c>
      <c r="C228" s="26" t="s">
        <v>78</v>
      </c>
      <c r="D228" s="26" t="s">
        <v>616</v>
      </c>
      <c r="E228" s="28" t="s">
        <v>39</v>
      </c>
      <c r="F228" s="29">
        <v>2</v>
      </c>
      <c r="G228" s="30">
        <v>239.46</v>
      </c>
      <c r="H228" s="30">
        <v>315.99</v>
      </c>
      <c r="I228" s="30">
        <f t="shared" si="72"/>
        <v>326.8</v>
      </c>
      <c r="J228" s="30">
        <f t="shared" si="73"/>
        <v>653.6</v>
      </c>
      <c r="K228" s="2"/>
      <c r="L228" s="30">
        <f t="shared" si="74"/>
        <v>0</v>
      </c>
    </row>
    <row r="229" spans="1:12" s="18" customFormat="1" ht="15" x14ac:dyDescent="0.2">
      <c r="A229" s="26" t="s">
        <v>617</v>
      </c>
      <c r="B229" s="27" t="s">
        <v>618</v>
      </c>
      <c r="C229" s="26" t="s">
        <v>78</v>
      </c>
      <c r="D229" s="26" t="s">
        <v>619</v>
      </c>
      <c r="E229" s="28" t="s">
        <v>39</v>
      </c>
      <c r="F229" s="29">
        <v>2</v>
      </c>
      <c r="G229" s="30">
        <v>327.37</v>
      </c>
      <c r="H229" s="30">
        <v>432</v>
      </c>
      <c r="I229" s="30">
        <f t="shared" si="72"/>
        <v>446.77</v>
      </c>
      <c r="J229" s="30">
        <f t="shared" si="73"/>
        <v>893.54</v>
      </c>
      <c r="K229" s="2"/>
      <c r="L229" s="30">
        <f t="shared" si="74"/>
        <v>0</v>
      </c>
    </row>
    <row r="230" spans="1:12" s="18" customFormat="1" ht="30" x14ac:dyDescent="0.2">
      <c r="A230" s="26" t="s">
        <v>620</v>
      </c>
      <c r="B230" s="27" t="s">
        <v>621</v>
      </c>
      <c r="C230" s="26" t="s">
        <v>78</v>
      </c>
      <c r="D230" s="26" t="s">
        <v>622</v>
      </c>
      <c r="E230" s="28" t="s">
        <v>39</v>
      </c>
      <c r="F230" s="29">
        <v>2</v>
      </c>
      <c r="G230" s="30">
        <v>457.43</v>
      </c>
      <c r="H230" s="30">
        <v>603.62</v>
      </c>
      <c r="I230" s="30">
        <f t="shared" si="72"/>
        <v>624.26</v>
      </c>
      <c r="J230" s="30">
        <f t="shared" si="73"/>
        <v>1248.52</v>
      </c>
      <c r="K230" s="2"/>
      <c r="L230" s="30">
        <f t="shared" si="74"/>
        <v>0</v>
      </c>
    </row>
    <row r="231" spans="1:12" s="18" customFormat="1" ht="15" x14ac:dyDescent="0.2">
      <c r="A231" s="26" t="s">
        <v>623</v>
      </c>
      <c r="B231" s="27" t="s">
        <v>624</v>
      </c>
      <c r="C231" s="26" t="s">
        <v>78</v>
      </c>
      <c r="D231" s="26" t="s">
        <v>625</v>
      </c>
      <c r="E231" s="28" t="s">
        <v>39</v>
      </c>
      <c r="F231" s="29">
        <v>25</v>
      </c>
      <c r="G231" s="30">
        <v>92.9</v>
      </c>
      <c r="H231" s="30">
        <v>122.59</v>
      </c>
      <c r="I231" s="30">
        <f t="shared" si="72"/>
        <v>126.78</v>
      </c>
      <c r="J231" s="30">
        <f t="shared" si="73"/>
        <v>3169.5</v>
      </c>
      <c r="K231" s="2"/>
      <c r="L231" s="30">
        <f t="shared" si="74"/>
        <v>0</v>
      </c>
    </row>
    <row r="232" spans="1:12" s="18" customFormat="1" ht="45" x14ac:dyDescent="0.2">
      <c r="A232" s="26" t="s">
        <v>626</v>
      </c>
      <c r="B232" s="27" t="s">
        <v>627</v>
      </c>
      <c r="C232" s="26" t="s">
        <v>78</v>
      </c>
      <c r="D232" s="26" t="s">
        <v>628</v>
      </c>
      <c r="E232" s="28" t="s">
        <v>20</v>
      </c>
      <c r="F232" s="29">
        <v>48</v>
      </c>
      <c r="G232" s="30">
        <v>208.77</v>
      </c>
      <c r="H232" s="30">
        <v>275.49</v>
      </c>
      <c r="I232" s="30">
        <f t="shared" si="72"/>
        <v>284.91000000000003</v>
      </c>
      <c r="J232" s="30">
        <f t="shared" si="73"/>
        <v>13675.68</v>
      </c>
      <c r="K232" s="2"/>
      <c r="L232" s="30">
        <f t="shared" si="74"/>
        <v>0</v>
      </c>
    </row>
    <row r="233" spans="1:12" s="18" customFormat="1" ht="45" x14ac:dyDescent="0.2">
      <c r="A233" s="26" t="s">
        <v>629</v>
      </c>
      <c r="B233" s="27" t="s">
        <v>630</v>
      </c>
      <c r="C233" s="26" t="s">
        <v>78</v>
      </c>
      <c r="D233" s="26" t="s">
        <v>631</v>
      </c>
      <c r="E233" s="28" t="s">
        <v>20</v>
      </c>
      <c r="F233" s="29">
        <v>27</v>
      </c>
      <c r="G233" s="30">
        <v>187.99</v>
      </c>
      <c r="H233" s="30">
        <v>248.07</v>
      </c>
      <c r="I233" s="30">
        <f t="shared" si="72"/>
        <v>256.55</v>
      </c>
      <c r="J233" s="30">
        <f t="shared" si="73"/>
        <v>6926.85</v>
      </c>
      <c r="K233" s="2"/>
      <c r="L233" s="30">
        <f t="shared" si="74"/>
        <v>0</v>
      </c>
    </row>
    <row r="234" spans="1:12" s="18" customFormat="1" ht="45" x14ac:dyDescent="0.2">
      <c r="A234" s="26" t="s">
        <v>632</v>
      </c>
      <c r="B234" s="27" t="s">
        <v>633</v>
      </c>
      <c r="C234" s="26" t="s">
        <v>78</v>
      </c>
      <c r="D234" s="26" t="s">
        <v>634</v>
      </c>
      <c r="E234" s="28" t="s">
        <v>20</v>
      </c>
      <c r="F234" s="29">
        <v>177</v>
      </c>
      <c r="G234" s="30">
        <v>174.14</v>
      </c>
      <c r="H234" s="30">
        <v>229.8</v>
      </c>
      <c r="I234" s="30">
        <f t="shared" si="72"/>
        <v>237.66</v>
      </c>
      <c r="J234" s="30">
        <f t="shared" si="73"/>
        <v>42065.82</v>
      </c>
      <c r="K234" s="2"/>
      <c r="L234" s="30">
        <f t="shared" si="74"/>
        <v>0</v>
      </c>
    </row>
    <row r="235" spans="1:12" s="18" customFormat="1" ht="30" x14ac:dyDescent="0.2">
      <c r="A235" s="26" t="s">
        <v>635</v>
      </c>
      <c r="B235" s="27" t="s">
        <v>636</v>
      </c>
      <c r="C235" s="26" t="s">
        <v>78</v>
      </c>
      <c r="D235" s="26" t="s">
        <v>637</v>
      </c>
      <c r="E235" s="28" t="s">
        <v>20</v>
      </c>
      <c r="F235" s="29">
        <v>85</v>
      </c>
      <c r="G235" s="30">
        <v>37.53</v>
      </c>
      <c r="H235" s="30">
        <v>49.52</v>
      </c>
      <c r="I235" s="30">
        <f t="shared" si="72"/>
        <v>51.21</v>
      </c>
      <c r="J235" s="30">
        <f t="shared" si="73"/>
        <v>4352.8500000000004</v>
      </c>
      <c r="K235" s="2"/>
      <c r="L235" s="30">
        <f t="shared" si="74"/>
        <v>0</v>
      </c>
    </row>
    <row r="236" spans="1:12" s="18" customFormat="1" ht="75" x14ac:dyDescent="0.2">
      <c r="A236" s="26" t="s">
        <v>638</v>
      </c>
      <c r="B236" s="27" t="s">
        <v>639</v>
      </c>
      <c r="C236" s="26" t="s">
        <v>78</v>
      </c>
      <c r="D236" s="26" t="s">
        <v>640</v>
      </c>
      <c r="E236" s="28" t="s">
        <v>9</v>
      </c>
      <c r="F236" s="29">
        <v>37.799999999999997</v>
      </c>
      <c r="G236" s="30">
        <v>169.35</v>
      </c>
      <c r="H236" s="30">
        <v>223.47</v>
      </c>
      <c r="I236" s="30">
        <f t="shared" si="72"/>
        <v>231.11</v>
      </c>
      <c r="J236" s="30">
        <f t="shared" si="73"/>
        <v>8735.9599999999991</v>
      </c>
      <c r="K236" s="2"/>
      <c r="L236" s="30">
        <f t="shared" si="74"/>
        <v>0</v>
      </c>
    </row>
    <row r="237" spans="1:12" s="18" customFormat="1" ht="15.75" x14ac:dyDescent="0.2">
      <c r="A237" s="22" t="s">
        <v>641</v>
      </c>
      <c r="B237" s="22"/>
      <c r="C237" s="22"/>
      <c r="D237" s="22" t="s">
        <v>642</v>
      </c>
      <c r="E237" s="22"/>
      <c r="F237" s="23"/>
      <c r="G237" s="24"/>
      <c r="H237" s="24"/>
      <c r="I237" s="24"/>
      <c r="J237" s="25">
        <f>SUBTOTAL(9,J238:J265)</f>
        <v>18162.959999999995</v>
      </c>
      <c r="K237" s="1"/>
      <c r="L237" s="25">
        <f>SUBTOTAL(9,L238:L265)</f>
        <v>0</v>
      </c>
    </row>
    <row r="238" spans="1:12" s="18" customFormat="1" ht="30" x14ac:dyDescent="0.2">
      <c r="A238" s="26" t="s">
        <v>643</v>
      </c>
      <c r="B238" s="27" t="s">
        <v>644</v>
      </c>
      <c r="C238" s="26" t="s">
        <v>7</v>
      </c>
      <c r="D238" s="26" t="s">
        <v>645</v>
      </c>
      <c r="E238" s="28" t="s">
        <v>39</v>
      </c>
      <c r="F238" s="29">
        <v>1</v>
      </c>
      <c r="G238" s="30">
        <v>850.01</v>
      </c>
      <c r="H238" s="30">
        <v>1121.67</v>
      </c>
      <c r="I238" s="30">
        <f t="shared" ref="I238:I265" si="75">ROUND(H238*($G$351),2)</f>
        <v>1160.03</v>
      </c>
      <c r="J238" s="30">
        <f t="shared" ref="J238:J265" si="76">ROUND(I238*F238,2)</f>
        <v>1160.03</v>
      </c>
      <c r="K238" s="2"/>
      <c r="L238" s="30">
        <f t="shared" ref="L238:L265" si="77">ROUND(K238*F238,2)</f>
        <v>0</v>
      </c>
    </row>
    <row r="239" spans="1:12" s="18" customFormat="1" ht="60" x14ac:dyDescent="0.2">
      <c r="A239" s="26" t="s">
        <v>646</v>
      </c>
      <c r="B239" s="27" t="s">
        <v>647</v>
      </c>
      <c r="C239" s="26" t="s">
        <v>244</v>
      </c>
      <c r="D239" s="26" t="s">
        <v>648</v>
      </c>
      <c r="E239" s="28" t="s">
        <v>405</v>
      </c>
      <c r="F239" s="29">
        <v>1</v>
      </c>
      <c r="G239" s="30">
        <v>261.58999999999997</v>
      </c>
      <c r="H239" s="30">
        <v>345.19</v>
      </c>
      <c r="I239" s="30">
        <f t="shared" si="75"/>
        <v>357</v>
      </c>
      <c r="J239" s="30">
        <f t="shared" si="76"/>
        <v>357</v>
      </c>
      <c r="K239" s="2"/>
      <c r="L239" s="30">
        <f t="shared" si="77"/>
        <v>0</v>
      </c>
    </row>
    <row r="240" spans="1:12" s="18" customFormat="1" ht="15" x14ac:dyDescent="0.2">
      <c r="A240" s="26" t="s">
        <v>649</v>
      </c>
      <c r="B240" s="27" t="s">
        <v>439</v>
      </c>
      <c r="C240" s="26" t="s">
        <v>7</v>
      </c>
      <c r="D240" s="26" t="s">
        <v>440</v>
      </c>
      <c r="E240" s="28" t="s">
        <v>39</v>
      </c>
      <c r="F240" s="29">
        <v>17</v>
      </c>
      <c r="G240" s="30">
        <v>9.48</v>
      </c>
      <c r="H240" s="30">
        <v>12.51</v>
      </c>
      <c r="I240" s="30">
        <f t="shared" si="75"/>
        <v>12.94</v>
      </c>
      <c r="J240" s="30">
        <f t="shared" si="76"/>
        <v>219.98</v>
      </c>
      <c r="K240" s="2"/>
      <c r="L240" s="30">
        <f t="shared" si="77"/>
        <v>0</v>
      </c>
    </row>
    <row r="241" spans="1:12" s="18" customFormat="1" ht="15" x14ac:dyDescent="0.2">
      <c r="A241" s="26" t="s">
        <v>650</v>
      </c>
      <c r="B241" s="27" t="s">
        <v>442</v>
      </c>
      <c r="C241" s="26" t="s">
        <v>7</v>
      </c>
      <c r="D241" s="26" t="s">
        <v>443</v>
      </c>
      <c r="E241" s="28" t="s">
        <v>39</v>
      </c>
      <c r="F241" s="29">
        <v>2</v>
      </c>
      <c r="G241" s="30">
        <v>13.81</v>
      </c>
      <c r="H241" s="30">
        <v>18.22</v>
      </c>
      <c r="I241" s="30">
        <f t="shared" si="75"/>
        <v>18.84</v>
      </c>
      <c r="J241" s="30">
        <f t="shared" si="76"/>
        <v>37.68</v>
      </c>
      <c r="K241" s="2"/>
      <c r="L241" s="30">
        <f t="shared" si="77"/>
        <v>0</v>
      </c>
    </row>
    <row r="242" spans="1:12" s="18" customFormat="1" ht="45" x14ac:dyDescent="0.2">
      <c r="A242" s="26" t="s">
        <v>651</v>
      </c>
      <c r="B242" s="27" t="s">
        <v>448</v>
      </c>
      <c r="C242" s="26" t="s">
        <v>78</v>
      </c>
      <c r="D242" s="26" t="s">
        <v>449</v>
      </c>
      <c r="E242" s="28" t="s">
        <v>195</v>
      </c>
      <c r="F242" s="29">
        <v>5</v>
      </c>
      <c r="G242" s="30">
        <v>54.75</v>
      </c>
      <c r="H242" s="30">
        <v>72.25</v>
      </c>
      <c r="I242" s="30">
        <f t="shared" si="75"/>
        <v>74.72</v>
      </c>
      <c r="J242" s="30">
        <f t="shared" si="76"/>
        <v>373.6</v>
      </c>
      <c r="K242" s="2"/>
      <c r="L242" s="30">
        <f t="shared" si="77"/>
        <v>0</v>
      </c>
    </row>
    <row r="243" spans="1:12" s="18" customFormat="1" ht="30" x14ac:dyDescent="0.2">
      <c r="A243" s="26" t="s">
        <v>652</v>
      </c>
      <c r="B243" s="27" t="s">
        <v>653</v>
      </c>
      <c r="C243" s="26" t="s">
        <v>7</v>
      </c>
      <c r="D243" s="26" t="s">
        <v>654</v>
      </c>
      <c r="E243" s="28" t="s">
        <v>39</v>
      </c>
      <c r="F243" s="29">
        <v>2</v>
      </c>
      <c r="G243" s="30">
        <v>79.92</v>
      </c>
      <c r="H243" s="30">
        <v>105.46</v>
      </c>
      <c r="I243" s="30">
        <f t="shared" si="75"/>
        <v>109.07</v>
      </c>
      <c r="J243" s="30">
        <f t="shared" si="76"/>
        <v>218.14</v>
      </c>
      <c r="K243" s="2"/>
      <c r="L243" s="30">
        <f t="shared" si="77"/>
        <v>0</v>
      </c>
    </row>
    <row r="244" spans="1:12" s="18" customFormat="1" ht="30" x14ac:dyDescent="0.2">
      <c r="A244" s="26" t="s">
        <v>655</v>
      </c>
      <c r="B244" s="27" t="s">
        <v>656</v>
      </c>
      <c r="C244" s="26" t="s">
        <v>7</v>
      </c>
      <c r="D244" s="26" t="s">
        <v>657</v>
      </c>
      <c r="E244" s="28" t="s">
        <v>39</v>
      </c>
      <c r="F244" s="29">
        <v>1</v>
      </c>
      <c r="G244" s="30">
        <v>149.57</v>
      </c>
      <c r="H244" s="30">
        <v>197.37</v>
      </c>
      <c r="I244" s="30">
        <f t="shared" si="75"/>
        <v>204.12</v>
      </c>
      <c r="J244" s="30">
        <f t="shared" si="76"/>
        <v>204.12</v>
      </c>
      <c r="K244" s="2"/>
      <c r="L244" s="30">
        <f t="shared" si="77"/>
        <v>0</v>
      </c>
    </row>
    <row r="245" spans="1:12" s="18" customFormat="1" ht="60" x14ac:dyDescent="0.2">
      <c r="A245" s="26" t="s">
        <v>658</v>
      </c>
      <c r="B245" s="27" t="s">
        <v>659</v>
      </c>
      <c r="C245" s="26" t="s">
        <v>244</v>
      </c>
      <c r="D245" s="26" t="s">
        <v>660</v>
      </c>
      <c r="E245" s="28" t="s">
        <v>405</v>
      </c>
      <c r="F245" s="29">
        <v>1</v>
      </c>
      <c r="G245" s="30">
        <v>554.28</v>
      </c>
      <c r="H245" s="30">
        <v>731.43</v>
      </c>
      <c r="I245" s="30">
        <f t="shared" si="75"/>
        <v>756.44</v>
      </c>
      <c r="J245" s="30">
        <f t="shared" si="76"/>
        <v>756.44</v>
      </c>
      <c r="K245" s="2"/>
      <c r="L245" s="30">
        <f t="shared" si="77"/>
        <v>0</v>
      </c>
    </row>
    <row r="246" spans="1:12" s="18" customFormat="1" ht="45" x14ac:dyDescent="0.2">
      <c r="A246" s="26" t="s">
        <v>661</v>
      </c>
      <c r="B246" s="27" t="s">
        <v>662</v>
      </c>
      <c r="C246" s="26" t="s">
        <v>244</v>
      </c>
      <c r="D246" s="26" t="s">
        <v>663</v>
      </c>
      <c r="E246" s="28" t="s">
        <v>405</v>
      </c>
      <c r="F246" s="29">
        <v>1</v>
      </c>
      <c r="G246" s="30">
        <v>378.92</v>
      </c>
      <c r="H246" s="30">
        <v>500.02</v>
      </c>
      <c r="I246" s="30">
        <f t="shared" si="75"/>
        <v>517.12</v>
      </c>
      <c r="J246" s="30">
        <f t="shared" si="76"/>
        <v>517.12</v>
      </c>
      <c r="K246" s="2"/>
      <c r="L246" s="30">
        <f t="shared" si="77"/>
        <v>0</v>
      </c>
    </row>
    <row r="247" spans="1:12" s="18" customFormat="1" ht="30" x14ac:dyDescent="0.2">
      <c r="A247" s="26" t="s">
        <v>664</v>
      </c>
      <c r="B247" s="27" t="s">
        <v>465</v>
      </c>
      <c r="C247" s="26" t="s">
        <v>7</v>
      </c>
      <c r="D247" s="26" t="s">
        <v>466</v>
      </c>
      <c r="E247" s="28" t="s">
        <v>20</v>
      </c>
      <c r="F247" s="29">
        <v>108</v>
      </c>
      <c r="G247" s="30">
        <v>27.19</v>
      </c>
      <c r="H247" s="30">
        <v>35.880000000000003</v>
      </c>
      <c r="I247" s="30">
        <f t="shared" si="75"/>
        <v>37.11</v>
      </c>
      <c r="J247" s="30">
        <f t="shared" si="76"/>
        <v>4007.88</v>
      </c>
      <c r="K247" s="2"/>
      <c r="L247" s="30">
        <f t="shared" si="77"/>
        <v>0</v>
      </c>
    </row>
    <row r="248" spans="1:12" s="18" customFormat="1" ht="30" x14ac:dyDescent="0.2">
      <c r="A248" s="26" t="s">
        <v>665</v>
      </c>
      <c r="B248" s="27" t="s">
        <v>666</v>
      </c>
      <c r="C248" s="26" t="s">
        <v>7</v>
      </c>
      <c r="D248" s="26" t="s">
        <v>667</v>
      </c>
      <c r="E248" s="28" t="s">
        <v>20</v>
      </c>
      <c r="F248" s="29">
        <v>14</v>
      </c>
      <c r="G248" s="30">
        <v>32</v>
      </c>
      <c r="H248" s="30">
        <v>42.23</v>
      </c>
      <c r="I248" s="30">
        <f t="shared" si="75"/>
        <v>43.67</v>
      </c>
      <c r="J248" s="30">
        <f t="shared" si="76"/>
        <v>611.38</v>
      </c>
      <c r="K248" s="2"/>
      <c r="L248" s="30">
        <f t="shared" si="77"/>
        <v>0</v>
      </c>
    </row>
    <row r="249" spans="1:12" s="18" customFormat="1" ht="30" x14ac:dyDescent="0.2">
      <c r="A249" s="26" t="s">
        <v>668</v>
      </c>
      <c r="B249" s="27" t="s">
        <v>474</v>
      </c>
      <c r="C249" s="26" t="s">
        <v>7</v>
      </c>
      <c r="D249" s="26" t="s">
        <v>475</v>
      </c>
      <c r="E249" s="28" t="s">
        <v>20</v>
      </c>
      <c r="F249" s="29">
        <v>22</v>
      </c>
      <c r="G249" s="30">
        <v>26.33</v>
      </c>
      <c r="H249" s="30">
        <v>34.75</v>
      </c>
      <c r="I249" s="30">
        <f t="shared" si="75"/>
        <v>35.94</v>
      </c>
      <c r="J249" s="30">
        <f t="shared" si="76"/>
        <v>790.68</v>
      </c>
      <c r="K249" s="2"/>
      <c r="L249" s="30">
        <f t="shared" si="77"/>
        <v>0</v>
      </c>
    </row>
    <row r="250" spans="1:12" s="18" customFormat="1" ht="45" x14ac:dyDescent="0.2">
      <c r="A250" s="26" t="s">
        <v>669</v>
      </c>
      <c r="B250" s="27" t="s">
        <v>468</v>
      </c>
      <c r="C250" s="26" t="s">
        <v>7</v>
      </c>
      <c r="D250" s="26" t="s">
        <v>469</v>
      </c>
      <c r="E250" s="28" t="s">
        <v>39</v>
      </c>
      <c r="F250" s="29">
        <v>43</v>
      </c>
      <c r="G250" s="30">
        <v>24.98</v>
      </c>
      <c r="H250" s="30">
        <v>32.96</v>
      </c>
      <c r="I250" s="30">
        <f t="shared" si="75"/>
        <v>34.090000000000003</v>
      </c>
      <c r="J250" s="30">
        <f t="shared" si="76"/>
        <v>1465.87</v>
      </c>
      <c r="K250" s="2"/>
      <c r="L250" s="30">
        <f t="shared" si="77"/>
        <v>0</v>
      </c>
    </row>
    <row r="251" spans="1:12" s="18" customFormat="1" ht="30" x14ac:dyDescent="0.2">
      <c r="A251" s="26" t="s">
        <v>670</v>
      </c>
      <c r="B251" s="27" t="s">
        <v>671</v>
      </c>
      <c r="C251" s="26" t="s">
        <v>7</v>
      </c>
      <c r="D251" s="26" t="s">
        <v>672</v>
      </c>
      <c r="E251" s="28" t="s">
        <v>20</v>
      </c>
      <c r="F251" s="29">
        <v>450</v>
      </c>
      <c r="G251" s="30">
        <v>3.81</v>
      </c>
      <c r="H251" s="30">
        <v>5.03</v>
      </c>
      <c r="I251" s="30">
        <f t="shared" si="75"/>
        <v>5.2</v>
      </c>
      <c r="J251" s="30">
        <f t="shared" si="76"/>
        <v>2340</v>
      </c>
      <c r="K251" s="2"/>
      <c r="L251" s="30">
        <f t="shared" si="77"/>
        <v>0</v>
      </c>
    </row>
    <row r="252" spans="1:12" s="18" customFormat="1" ht="45" x14ac:dyDescent="0.2">
      <c r="A252" s="26" t="s">
        <v>673</v>
      </c>
      <c r="B252" s="27" t="s">
        <v>674</v>
      </c>
      <c r="C252" s="26" t="s">
        <v>244</v>
      </c>
      <c r="D252" s="26" t="s">
        <v>675</v>
      </c>
      <c r="E252" s="28" t="s">
        <v>246</v>
      </c>
      <c r="F252" s="29">
        <v>12</v>
      </c>
      <c r="G252" s="30">
        <v>6.09</v>
      </c>
      <c r="H252" s="30">
        <v>8.0399999999999991</v>
      </c>
      <c r="I252" s="30">
        <f t="shared" si="75"/>
        <v>8.31</v>
      </c>
      <c r="J252" s="30">
        <f t="shared" si="76"/>
        <v>99.72</v>
      </c>
      <c r="K252" s="2"/>
      <c r="L252" s="30">
        <f t="shared" si="77"/>
        <v>0</v>
      </c>
    </row>
    <row r="253" spans="1:12" s="18" customFormat="1" ht="45" x14ac:dyDescent="0.2">
      <c r="A253" s="26" t="s">
        <v>676</v>
      </c>
      <c r="B253" s="27" t="s">
        <v>677</v>
      </c>
      <c r="C253" s="26" t="s">
        <v>244</v>
      </c>
      <c r="D253" s="26" t="s">
        <v>678</v>
      </c>
      <c r="E253" s="28" t="s">
        <v>246</v>
      </c>
      <c r="F253" s="29">
        <v>10</v>
      </c>
      <c r="G253" s="30">
        <v>9.94</v>
      </c>
      <c r="H253" s="30">
        <v>13.12</v>
      </c>
      <c r="I253" s="30">
        <f t="shared" si="75"/>
        <v>13.57</v>
      </c>
      <c r="J253" s="30">
        <f t="shared" si="76"/>
        <v>135.69999999999999</v>
      </c>
      <c r="K253" s="2"/>
      <c r="L253" s="30">
        <f t="shared" si="77"/>
        <v>0</v>
      </c>
    </row>
    <row r="254" spans="1:12" s="18" customFormat="1" ht="15" x14ac:dyDescent="0.2">
      <c r="A254" s="26" t="s">
        <v>679</v>
      </c>
      <c r="B254" s="27" t="s">
        <v>680</v>
      </c>
      <c r="C254" s="26" t="s">
        <v>78</v>
      </c>
      <c r="D254" s="26" t="s">
        <v>681</v>
      </c>
      <c r="E254" s="28" t="s">
        <v>39</v>
      </c>
      <c r="F254" s="29">
        <v>13</v>
      </c>
      <c r="G254" s="30">
        <v>32</v>
      </c>
      <c r="H254" s="30">
        <v>42.23</v>
      </c>
      <c r="I254" s="30">
        <f t="shared" si="75"/>
        <v>43.67</v>
      </c>
      <c r="J254" s="30">
        <f t="shared" si="76"/>
        <v>567.71</v>
      </c>
      <c r="K254" s="2"/>
      <c r="L254" s="30">
        <f t="shared" si="77"/>
        <v>0</v>
      </c>
    </row>
    <row r="255" spans="1:12" s="18" customFormat="1" ht="15" x14ac:dyDescent="0.2">
      <c r="A255" s="26" t="s">
        <v>682</v>
      </c>
      <c r="B255" s="27" t="s">
        <v>683</v>
      </c>
      <c r="C255" s="26" t="s">
        <v>78</v>
      </c>
      <c r="D255" s="26" t="s">
        <v>684</v>
      </c>
      <c r="E255" s="28" t="s">
        <v>39</v>
      </c>
      <c r="F255" s="29">
        <v>4</v>
      </c>
      <c r="G255" s="30">
        <v>4.84</v>
      </c>
      <c r="H255" s="30">
        <v>6.39</v>
      </c>
      <c r="I255" s="30">
        <f t="shared" si="75"/>
        <v>6.61</v>
      </c>
      <c r="J255" s="30">
        <f t="shared" si="76"/>
        <v>26.44</v>
      </c>
      <c r="K255" s="2"/>
      <c r="L255" s="30">
        <f t="shared" si="77"/>
        <v>0</v>
      </c>
    </row>
    <row r="256" spans="1:12" s="18" customFormat="1" ht="15" x14ac:dyDescent="0.2">
      <c r="A256" s="26" t="s">
        <v>685</v>
      </c>
      <c r="B256" s="27" t="s">
        <v>686</v>
      </c>
      <c r="C256" s="26" t="s">
        <v>78</v>
      </c>
      <c r="D256" s="26" t="s">
        <v>687</v>
      </c>
      <c r="E256" s="28" t="s">
        <v>39</v>
      </c>
      <c r="F256" s="29">
        <v>2</v>
      </c>
      <c r="G256" s="30">
        <v>8.43</v>
      </c>
      <c r="H256" s="30">
        <v>11.12</v>
      </c>
      <c r="I256" s="30">
        <f t="shared" si="75"/>
        <v>11.5</v>
      </c>
      <c r="J256" s="30">
        <f t="shared" si="76"/>
        <v>23</v>
      </c>
      <c r="K256" s="2"/>
      <c r="L256" s="30">
        <f t="shared" si="77"/>
        <v>0</v>
      </c>
    </row>
    <row r="257" spans="1:12" s="18" customFormat="1" ht="30" x14ac:dyDescent="0.2">
      <c r="A257" s="26" t="s">
        <v>688</v>
      </c>
      <c r="B257" s="27" t="s">
        <v>689</v>
      </c>
      <c r="C257" s="26" t="s">
        <v>7</v>
      </c>
      <c r="D257" s="26" t="s">
        <v>690</v>
      </c>
      <c r="E257" s="28" t="s">
        <v>39</v>
      </c>
      <c r="F257" s="29">
        <v>1</v>
      </c>
      <c r="G257" s="30">
        <v>112.09</v>
      </c>
      <c r="H257" s="30">
        <v>147.91</v>
      </c>
      <c r="I257" s="30">
        <f t="shared" si="75"/>
        <v>152.97</v>
      </c>
      <c r="J257" s="30">
        <f t="shared" si="76"/>
        <v>152.97</v>
      </c>
      <c r="K257" s="2"/>
      <c r="L257" s="30">
        <f t="shared" si="77"/>
        <v>0</v>
      </c>
    </row>
    <row r="258" spans="1:12" s="18" customFormat="1" ht="30" x14ac:dyDescent="0.2">
      <c r="A258" s="26" t="s">
        <v>691</v>
      </c>
      <c r="B258" s="27" t="s">
        <v>692</v>
      </c>
      <c r="C258" s="26" t="s">
        <v>7</v>
      </c>
      <c r="D258" s="26" t="s">
        <v>693</v>
      </c>
      <c r="E258" s="28" t="s">
        <v>39</v>
      </c>
      <c r="F258" s="29">
        <v>3</v>
      </c>
      <c r="G258" s="30">
        <v>31.71</v>
      </c>
      <c r="H258" s="30">
        <v>41.84</v>
      </c>
      <c r="I258" s="30">
        <f t="shared" si="75"/>
        <v>43.27</v>
      </c>
      <c r="J258" s="30">
        <f t="shared" si="76"/>
        <v>129.81</v>
      </c>
      <c r="K258" s="2"/>
      <c r="L258" s="30">
        <f t="shared" si="77"/>
        <v>0</v>
      </c>
    </row>
    <row r="259" spans="1:12" s="18" customFormat="1" ht="15" x14ac:dyDescent="0.2">
      <c r="A259" s="26" t="s">
        <v>694</v>
      </c>
      <c r="B259" s="27" t="s">
        <v>695</v>
      </c>
      <c r="C259" s="26" t="s">
        <v>7</v>
      </c>
      <c r="D259" s="26" t="s">
        <v>696</v>
      </c>
      <c r="E259" s="28" t="s">
        <v>39</v>
      </c>
      <c r="F259" s="29">
        <v>1</v>
      </c>
      <c r="G259" s="30">
        <v>17.78</v>
      </c>
      <c r="H259" s="30">
        <v>23.46</v>
      </c>
      <c r="I259" s="30">
        <f t="shared" si="75"/>
        <v>24.26</v>
      </c>
      <c r="J259" s="30">
        <f t="shared" si="76"/>
        <v>24.26</v>
      </c>
      <c r="K259" s="2"/>
      <c r="L259" s="30">
        <f t="shared" si="77"/>
        <v>0</v>
      </c>
    </row>
    <row r="260" spans="1:12" s="18" customFormat="1" ht="30" x14ac:dyDescent="0.2">
      <c r="A260" s="26" t="s">
        <v>697</v>
      </c>
      <c r="B260" s="27" t="s">
        <v>698</v>
      </c>
      <c r="C260" s="26" t="s">
        <v>7</v>
      </c>
      <c r="D260" s="26" t="s">
        <v>699</v>
      </c>
      <c r="E260" s="28" t="s">
        <v>39</v>
      </c>
      <c r="F260" s="29">
        <v>1</v>
      </c>
      <c r="G260" s="30">
        <v>70.010000000000005</v>
      </c>
      <c r="H260" s="30">
        <v>92.39</v>
      </c>
      <c r="I260" s="30">
        <f t="shared" si="75"/>
        <v>95.55</v>
      </c>
      <c r="J260" s="30">
        <f t="shared" si="76"/>
        <v>95.55</v>
      </c>
      <c r="K260" s="2"/>
      <c r="L260" s="30">
        <f t="shared" si="77"/>
        <v>0</v>
      </c>
    </row>
    <row r="261" spans="1:12" s="18" customFormat="1" ht="30" x14ac:dyDescent="0.2">
      <c r="A261" s="26" t="s">
        <v>700</v>
      </c>
      <c r="B261" s="27" t="s">
        <v>701</v>
      </c>
      <c r="C261" s="26" t="s">
        <v>7</v>
      </c>
      <c r="D261" s="26" t="s">
        <v>702</v>
      </c>
      <c r="E261" s="28" t="s">
        <v>39</v>
      </c>
      <c r="F261" s="29">
        <v>1</v>
      </c>
      <c r="G261" s="30">
        <v>244.71</v>
      </c>
      <c r="H261" s="30">
        <v>322.92</v>
      </c>
      <c r="I261" s="30">
        <f t="shared" si="75"/>
        <v>333.96</v>
      </c>
      <c r="J261" s="30">
        <f t="shared" si="76"/>
        <v>333.96</v>
      </c>
      <c r="K261" s="2"/>
      <c r="L261" s="30">
        <f t="shared" si="77"/>
        <v>0</v>
      </c>
    </row>
    <row r="262" spans="1:12" s="18" customFormat="1" ht="30" x14ac:dyDescent="0.2">
      <c r="A262" s="26" t="s">
        <v>703</v>
      </c>
      <c r="B262" s="27" t="s">
        <v>704</v>
      </c>
      <c r="C262" s="26" t="s">
        <v>7</v>
      </c>
      <c r="D262" s="26" t="s">
        <v>705</v>
      </c>
      <c r="E262" s="28" t="s">
        <v>39</v>
      </c>
      <c r="F262" s="29">
        <v>3</v>
      </c>
      <c r="G262" s="30">
        <v>373.73</v>
      </c>
      <c r="H262" s="30">
        <v>493.17</v>
      </c>
      <c r="I262" s="30">
        <f t="shared" si="75"/>
        <v>510.04</v>
      </c>
      <c r="J262" s="30">
        <f t="shared" si="76"/>
        <v>1530.12</v>
      </c>
      <c r="K262" s="2"/>
      <c r="L262" s="30">
        <f t="shared" si="77"/>
        <v>0</v>
      </c>
    </row>
    <row r="263" spans="1:12" s="18" customFormat="1" ht="15" x14ac:dyDescent="0.2">
      <c r="A263" s="26" t="s">
        <v>706</v>
      </c>
      <c r="B263" s="27" t="s">
        <v>707</v>
      </c>
      <c r="C263" s="26" t="s">
        <v>7</v>
      </c>
      <c r="D263" s="26" t="s">
        <v>708</v>
      </c>
      <c r="E263" s="28" t="s">
        <v>39</v>
      </c>
      <c r="F263" s="29">
        <v>26</v>
      </c>
      <c r="G263" s="30">
        <v>16.75</v>
      </c>
      <c r="H263" s="30">
        <v>22.1</v>
      </c>
      <c r="I263" s="30">
        <f t="shared" si="75"/>
        <v>22.86</v>
      </c>
      <c r="J263" s="30">
        <f t="shared" si="76"/>
        <v>594.36</v>
      </c>
      <c r="K263" s="2"/>
      <c r="L263" s="30">
        <f t="shared" si="77"/>
        <v>0</v>
      </c>
    </row>
    <row r="264" spans="1:12" s="18" customFormat="1" ht="30" x14ac:dyDescent="0.2">
      <c r="A264" s="26" t="s">
        <v>709</v>
      </c>
      <c r="B264" s="27" t="s">
        <v>710</v>
      </c>
      <c r="C264" s="26" t="s">
        <v>7</v>
      </c>
      <c r="D264" s="26" t="s">
        <v>711</v>
      </c>
      <c r="E264" s="28" t="s">
        <v>39</v>
      </c>
      <c r="F264" s="29">
        <v>26</v>
      </c>
      <c r="G264" s="30">
        <v>38.43</v>
      </c>
      <c r="H264" s="30">
        <v>50.71</v>
      </c>
      <c r="I264" s="30">
        <f t="shared" si="75"/>
        <v>52.44</v>
      </c>
      <c r="J264" s="30">
        <f t="shared" si="76"/>
        <v>1363.44</v>
      </c>
      <c r="K264" s="2"/>
      <c r="L264" s="30">
        <f t="shared" si="77"/>
        <v>0</v>
      </c>
    </row>
    <row r="265" spans="1:12" s="18" customFormat="1" ht="15" x14ac:dyDescent="0.2">
      <c r="A265" s="26" t="s">
        <v>712</v>
      </c>
      <c r="B265" s="27" t="s">
        <v>713</v>
      </c>
      <c r="C265" s="26" t="s">
        <v>78</v>
      </c>
      <c r="D265" s="26" t="s">
        <v>714</v>
      </c>
      <c r="E265" s="28" t="s">
        <v>39</v>
      </c>
      <c r="F265" s="29">
        <v>1</v>
      </c>
      <c r="G265" s="30">
        <v>19.05</v>
      </c>
      <c r="H265" s="30">
        <v>25.14</v>
      </c>
      <c r="I265" s="30">
        <f t="shared" si="75"/>
        <v>26</v>
      </c>
      <c r="J265" s="30">
        <f t="shared" si="76"/>
        <v>26</v>
      </c>
      <c r="K265" s="2"/>
      <c r="L265" s="30">
        <f t="shared" si="77"/>
        <v>0</v>
      </c>
    </row>
    <row r="266" spans="1:12" s="18" customFormat="1" ht="15.75" x14ac:dyDescent="0.2">
      <c r="A266" s="22" t="s">
        <v>715</v>
      </c>
      <c r="B266" s="22"/>
      <c r="C266" s="22"/>
      <c r="D266" s="22" t="s">
        <v>716</v>
      </c>
      <c r="E266" s="22"/>
      <c r="F266" s="23"/>
      <c r="G266" s="24"/>
      <c r="H266" s="24"/>
      <c r="I266" s="24"/>
      <c r="J266" s="25">
        <f>SUBTOTAL(9,J267:J283)</f>
        <v>17850.63</v>
      </c>
      <c r="K266" s="1"/>
      <c r="L266" s="25">
        <f>SUBTOTAL(9,L267:L283)</f>
        <v>0</v>
      </c>
    </row>
    <row r="267" spans="1:12" s="18" customFormat="1" ht="30" x14ac:dyDescent="0.2">
      <c r="A267" s="26" t="s">
        <v>717</v>
      </c>
      <c r="B267" s="27" t="s">
        <v>718</v>
      </c>
      <c r="C267" s="26" t="s">
        <v>78</v>
      </c>
      <c r="D267" s="26" t="s">
        <v>719</v>
      </c>
      <c r="E267" s="28" t="s">
        <v>39</v>
      </c>
      <c r="F267" s="29">
        <v>1</v>
      </c>
      <c r="G267" s="30">
        <v>562.13</v>
      </c>
      <c r="H267" s="30">
        <v>741.79</v>
      </c>
      <c r="I267" s="30">
        <f t="shared" ref="I267:I283" si="78">ROUND(H267*($G$351),2)</f>
        <v>767.16</v>
      </c>
      <c r="J267" s="30">
        <f t="shared" ref="J267:J283" si="79">ROUND(I267*F267,2)</f>
        <v>767.16</v>
      </c>
      <c r="K267" s="2"/>
      <c r="L267" s="30">
        <f t="shared" ref="L267:L283" si="80">ROUND(K267*F267,2)</f>
        <v>0</v>
      </c>
    </row>
    <row r="268" spans="1:12" s="18" customFormat="1" ht="15" x14ac:dyDescent="0.2">
      <c r="A268" s="26" t="s">
        <v>720</v>
      </c>
      <c r="B268" s="27" t="s">
        <v>439</v>
      </c>
      <c r="C268" s="26" t="s">
        <v>7</v>
      </c>
      <c r="D268" s="26" t="s">
        <v>440</v>
      </c>
      <c r="E268" s="28" t="s">
        <v>39</v>
      </c>
      <c r="F268" s="29">
        <v>22</v>
      </c>
      <c r="G268" s="30">
        <v>9.48</v>
      </c>
      <c r="H268" s="30">
        <v>12.51</v>
      </c>
      <c r="I268" s="30">
        <f t="shared" si="78"/>
        <v>12.94</v>
      </c>
      <c r="J268" s="30">
        <f t="shared" si="79"/>
        <v>284.68</v>
      </c>
      <c r="K268" s="2"/>
      <c r="L268" s="30">
        <f t="shared" si="80"/>
        <v>0</v>
      </c>
    </row>
    <row r="269" spans="1:12" s="18" customFormat="1" ht="45" x14ac:dyDescent="0.2">
      <c r="A269" s="26" t="s">
        <v>721</v>
      </c>
      <c r="B269" s="27" t="s">
        <v>448</v>
      </c>
      <c r="C269" s="26" t="s">
        <v>78</v>
      </c>
      <c r="D269" s="26" t="s">
        <v>449</v>
      </c>
      <c r="E269" s="28" t="s">
        <v>195</v>
      </c>
      <c r="F269" s="29">
        <v>18</v>
      </c>
      <c r="G269" s="30">
        <v>54.75</v>
      </c>
      <c r="H269" s="30">
        <v>72.25</v>
      </c>
      <c r="I269" s="30">
        <f t="shared" si="78"/>
        <v>74.72</v>
      </c>
      <c r="J269" s="30">
        <f t="shared" si="79"/>
        <v>1344.96</v>
      </c>
      <c r="K269" s="2"/>
      <c r="L269" s="30">
        <f t="shared" si="80"/>
        <v>0</v>
      </c>
    </row>
    <row r="270" spans="1:12" s="18" customFormat="1" ht="30" x14ac:dyDescent="0.2">
      <c r="A270" s="26" t="s">
        <v>722</v>
      </c>
      <c r="B270" s="27" t="s">
        <v>656</v>
      </c>
      <c r="C270" s="26" t="s">
        <v>7</v>
      </c>
      <c r="D270" s="26" t="s">
        <v>657</v>
      </c>
      <c r="E270" s="28" t="s">
        <v>39</v>
      </c>
      <c r="F270" s="29">
        <v>1</v>
      </c>
      <c r="G270" s="30">
        <v>149.57</v>
      </c>
      <c r="H270" s="30">
        <v>197.37</v>
      </c>
      <c r="I270" s="30">
        <f t="shared" si="78"/>
        <v>204.12</v>
      </c>
      <c r="J270" s="30">
        <f t="shared" si="79"/>
        <v>204.12</v>
      </c>
      <c r="K270" s="2"/>
      <c r="L270" s="30">
        <f t="shared" si="80"/>
        <v>0</v>
      </c>
    </row>
    <row r="271" spans="1:12" s="18" customFormat="1" ht="30" x14ac:dyDescent="0.2">
      <c r="A271" s="26" t="s">
        <v>723</v>
      </c>
      <c r="B271" s="27" t="s">
        <v>465</v>
      </c>
      <c r="C271" s="26" t="s">
        <v>7</v>
      </c>
      <c r="D271" s="26" t="s">
        <v>466</v>
      </c>
      <c r="E271" s="28" t="s">
        <v>20</v>
      </c>
      <c r="F271" s="29">
        <v>122</v>
      </c>
      <c r="G271" s="30">
        <v>27.19</v>
      </c>
      <c r="H271" s="30">
        <v>35.880000000000003</v>
      </c>
      <c r="I271" s="30">
        <f t="shared" si="78"/>
        <v>37.11</v>
      </c>
      <c r="J271" s="30">
        <f t="shared" si="79"/>
        <v>4527.42</v>
      </c>
      <c r="K271" s="2"/>
      <c r="L271" s="30">
        <f t="shared" si="80"/>
        <v>0</v>
      </c>
    </row>
    <row r="272" spans="1:12" s="18" customFormat="1" ht="45" x14ac:dyDescent="0.2">
      <c r="A272" s="26" t="s">
        <v>724</v>
      </c>
      <c r="B272" s="27" t="s">
        <v>468</v>
      </c>
      <c r="C272" s="26" t="s">
        <v>7</v>
      </c>
      <c r="D272" s="26" t="s">
        <v>469</v>
      </c>
      <c r="E272" s="28" t="s">
        <v>39</v>
      </c>
      <c r="F272" s="29">
        <v>64</v>
      </c>
      <c r="G272" s="30">
        <v>24.98</v>
      </c>
      <c r="H272" s="30">
        <v>32.96</v>
      </c>
      <c r="I272" s="30">
        <f t="shared" si="78"/>
        <v>34.090000000000003</v>
      </c>
      <c r="J272" s="30">
        <f t="shared" si="79"/>
        <v>2181.7600000000002</v>
      </c>
      <c r="K272" s="2"/>
      <c r="L272" s="30">
        <f t="shared" si="80"/>
        <v>0</v>
      </c>
    </row>
    <row r="273" spans="1:12" s="18" customFormat="1" ht="30" x14ac:dyDescent="0.2">
      <c r="A273" s="26" t="s">
        <v>725</v>
      </c>
      <c r="B273" s="27" t="s">
        <v>671</v>
      </c>
      <c r="C273" s="26" t="s">
        <v>7</v>
      </c>
      <c r="D273" s="26" t="s">
        <v>672</v>
      </c>
      <c r="E273" s="28" t="s">
        <v>20</v>
      </c>
      <c r="F273" s="29">
        <v>84</v>
      </c>
      <c r="G273" s="30">
        <v>3.81</v>
      </c>
      <c r="H273" s="30">
        <v>5.03</v>
      </c>
      <c r="I273" s="30">
        <f t="shared" si="78"/>
        <v>5.2</v>
      </c>
      <c r="J273" s="30">
        <f t="shared" si="79"/>
        <v>436.8</v>
      </c>
      <c r="K273" s="2"/>
      <c r="L273" s="30">
        <f t="shared" si="80"/>
        <v>0</v>
      </c>
    </row>
    <row r="274" spans="1:12" s="18" customFormat="1" ht="15" x14ac:dyDescent="0.2">
      <c r="A274" s="26" t="s">
        <v>726</v>
      </c>
      <c r="B274" s="27" t="s">
        <v>727</v>
      </c>
      <c r="C274" s="26" t="s">
        <v>78</v>
      </c>
      <c r="D274" s="26" t="s">
        <v>728</v>
      </c>
      <c r="E274" s="28" t="s">
        <v>20</v>
      </c>
      <c r="F274" s="29">
        <v>381</v>
      </c>
      <c r="G274" s="30">
        <v>8.23</v>
      </c>
      <c r="H274" s="30">
        <v>10.86</v>
      </c>
      <c r="I274" s="30">
        <f t="shared" si="78"/>
        <v>11.23</v>
      </c>
      <c r="J274" s="30">
        <f t="shared" si="79"/>
        <v>4278.63</v>
      </c>
      <c r="K274" s="2"/>
      <c r="L274" s="30">
        <f t="shared" si="80"/>
        <v>0</v>
      </c>
    </row>
    <row r="275" spans="1:12" s="18" customFormat="1" ht="30" x14ac:dyDescent="0.2">
      <c r="A275" s="26" t="s">
        <v>729</v>
      </c>
      <c r="B275" s="27" t="s">
        <v>730</v>
      </c>
      <c r="C275" s="26" t="s">
        <v>78</v>
      </c>
      <c r="D275" s="26" t="s">
        <v>731</v>
      </c>
      <c r="E275" s="28" t="s">
        <v>20</v>
      </c>
      <c r="F275" s="29">
        <v>21</v>
      </c>
      <c r="G275" s="30">
        <v>8.4700000000000006</v>
      </c>
      <c r="H275" s="30">
        <v>11.18</v>
      </c>
      <c r="I275" s="30">
        <f t="shared" si="78"/>
        <v>11.56</v>
      </c>
      <c r="J275" s="30">
        <f t="shared" si="79"/>
        <v>242.76</v>
      </c>
      <c r="K275" s="2"/>
      <c r="L275" s="30">
        <f t="shared" si="80"/>
        <v>0</v>
      </c>
    </row>
    <row r="276" spans="1:12" s="18" customFormat="1" ht="15" x14ac:dyDescent="0.2">
      <c r="A276" s="26" t="s">
        <v>732</v>
      </c>
      <c r="B276" s="27" t="s">
        <v>733</v>
      </c>
      <c r="C276" s="26" t="s">
        <v>7</v>
      </c>
      <c r="D276" s="26" t="s">
        <v>734</v>
      </c>
      <c r="E276" s="28" t="s">
        <v>39</v>
      </c>
      <c r="F276" s="29">
        <v>5</v>
      </c>
      <c r="G276" s="30">
        <v>18.72</v>
      </c>
      <c r="H276" s="30">
        <v>24.7</v>
      </c>
      <c r="I276" s="30">
        <f t="shared" si="78"/>
        <v>25.54</v>
      </c>
      <c r="J276" s="30">
        <f t="shared" si="79"/>
        <v>127.7</v>
      </c>
      <c r="K276" s="2"/>
      <c r="L276" s="30">
        <f t="shared" si="80"/>
        <v>0</v>
      </c>
    </row>
    <row r="277" spans="1:12" s="18" customFormat="1" ht="15" x14ac:dyDescent="0.2">
      <c r="A277" s="26" t="s">
        <v>735</v>
      </c>
      <c r="B277" s="27" t="s">
        <v>683</v>
      </c>
      <c r="C277" s="26" t="s">
        <v>78</v>
      </c>
      <c r="D277" s="26" t="s">
        <v>684</v>
      </c>
      <c r="E277" s="28" t="s">
        <v>39</v>
      </c>
      <c r="F277" s="29">
        <v>17</v>
      </c>
      <c r="G277" s="30">
        <v>4.84</v>
      </c>
      <c r="H277" s="30">
        <v>6.39</v>
      </c>
      <c r="I277" s="30">
        <f t="shared" si="78"/>
        <v>6.61</v>
      </c>
      <c r="J277" s="30">
        <f t="shared" si="79"/>
        <v>112.37</v>
      </c>
      <c r="K277" s="2"/>
      <c r="L277" s="30">
        <f t="shared" si="80"/>
        <v>0</v>
      </c>
    </row>
    <row r="278" spans="1:12" s="18" customFormat="1" ht="30" x14ac:dyDescent="0.2">
      <c r="A278" s="26" t="s">
        <v>736</v>
      </c>
      <c r="B278" s="27" t="s">
        <v>692</v>
      </c>
      <c r="C278" s="26" t="s">
        <v>7</v>
      </c>
      <c r="D278" s="26" t="s">
        <v>693</v>
      </c>
      <c r="E278" s="28" t="s">
        <v>39</v>
      </c>
      <c r="F278" s="29">
        <v>1</v>
      </c>
      <c r="G278" s="30">
        <v>31.71</v>
      </c>
      <c r="H278" s="30">
        <v>41.84</v>
      </c>
      <c r="I278" s="30">
        <f t="shared" si="78"/>
        <v>43.27</v>
      </c>
      <c r="J278" s="30">
        <f t="shared" si="79"/>
        <v>43.27</v>
      </c>
      <c r="K278" s="2"/>
      <c r="L278" s="30">
        <f t="shared" si="80"/>
        <v>0</v>
      </c>
    </row>
    <row r="279" spans="1:12" s="18" customFormat="1" ht="30" x14ac:dyDescent="0.2">
      <c r="A279" s="26" t="s">
        <v>737</v>
      </c>
      <c r="B279" s="27" t="s">
        <v>704</v>
      </c>
      <c r="C279" s="26" t="s">
        <v>7</v>
      </c>
      <c r="D279" s="26" t="s">
        <v>705</v>
      </c>
      <c r="E279" s="28" t="s">
        <v>39</v>
      </c>
      <c r="F279" s="29">
        <v>1</v>
      </c>
      <c r="G279" s="30">
        <v>373.73</v>
      </c>
      <c r="H279" s="30">
        <v>493.17</v>
      </c>
      <c r="I279" s="30">
        <f t="shared" si="78"/>
        <v>510.04</v>
      </c>
      <c r="J279" s="30">
        <f t="shared" si="79"/>
        <v>510.04</v>
      </c>
      <c r="K279" s="2"/>
      <c r="L279" s="30">
        <f t="shared" si="80"/>
        <v>0</v>
      </c>
    </row>
    <row r="280" spans="1:12" s="18" customFormat="1" ht="15" x14ac:dyDescent="0.2">
      <c r="A280" s="26" t="s">
        <v>738</v>
      </c>
      <c r="B280" s="27" t="s">
        <v>707</v>
      </c>
      <c r="C280" s="26" t="s">
        <v>7</v>
      </c>
      <c r="D280" s="26" t="s">
        <v>708</v>
      </c>
      <c r="E280" s="28" t="s">
        <v>39</v>
      </c>
      <c r="F280" s="29">
        <v>5</v>
      </c>
      <c r="G280" s="30">
        <v>16.75</v>
      </c>
      <c r="H280" s="30">
        <v>22.1</v>
      </c>
      <c r="I280" s="30">
        <f t="shared" si="78"/>
        <v>22.86</v>
      </c>
      <c r="J280" s="30">
        <f t="shared" si="79"/>
        <v>114.3</v>
      </c>
      <c r="K280" s="2"/>
      <c r="L280" s="30">
        <f t="shared" si="80"/>
        <v>0</v>
      </c>
    </row>
    <row r="281" spans="1:12" s="18" customFormat="1" ht="30" x14ac:dyDescent="0.2">
      <c r="A281" s="26" t="s">
        <v>739</v>
      </c>
      <c r="B281" s="27" t="s">
        <v>740</v>
      </c>
      <c r="C281" s="26" t="s">
        <v>78</v>
      </c>
      <c r="D281" s="26" t="s">
        <v>741</v>
      </c>
      <c r="E281" s="28" t="s">
        <v>195</v>
      </c>
      <c r="F281" s="29">
        <v>15</v>
      </c>
      <c r="G281" s="30">
        <v>109.03</v>
      </c>
      <c r="H281" s="30">
        <v>143.88</v>
      </c>
      <c r="I281" s="30">
        <f t="shared" si="78"/>
        <v>148.80000000000001</v>
      </c>
      <c r="J281" s="30">
        <f t="shared" si="79"/>
        <v>2232</v>
      </c>
      <c r="K281" s="2"/>
      <c r="L281" s="30">
        <f t="shared" si="80"/>
        <v>0</v>
      </c>
    </row>
    <row r="282" spans="1:12" s="18" customFormat="1" ht="15" x14ac:dyDescent="0.2">
      <c r="A282" s="26" t="s">
        <v>742</v>
      </c>
      <c r="B282" s="27" t="s">
        <v>743</v>
      </c>
      <c r="C282" s="26" t="s">
        <v>78</v>
      </c>
      <c r="D282" s="26" t="s">
        <v>744</v>
      </c>
      <c r="E282" s="28" t="s">
        <v>39</v>
      </c>
      <c r="F282" s="29">
        <v>1</v>
      </c>
      <c r="G282" s="30">
        <v>132.22999999999999</v>
      </c>
      <c r="H282" s="30">
        <v>174.49</v>
      </c>
      <c r="I282" s="30">
        <f t="shared" si="78"/>
        <v>180.46</v>
      </c>
      <c r="J282" s="30">
        <f t="shared" si="79"/>
        <v>180.46</v>
      </c>
      <c r="K282" s="2"/>
      <c r="L282" s="30">
        <f t="shared" si="80"/>
        <v>0</v>
      </c>
    </row>
    <row r="283" spans="1:12" s="18" customFormat="1" ht="30" x14ac:dyDescent="0.2">
      <c r="A283" s="26" t="s">
        <v>745</v>
      </c>
      <c r="B283" s="27" t="s">
        <v>710</v>
      </c>
      <c r="C283" s="26" t="s">
        <v>7</v>
      </c>
      <c r="D283" s="26" t="s">
        <v>711</v>
      </c>
      <c r="E283" s="28" t="s">
        <v>39</v>
      </c>
      <c r="F283" s="29">
        <v>5</v>
      </c>
      <c r="G283" s="30">
        <v>38.43</v>
      </c>
      <c r="H283" s="30">
        <v>50.71</v>
      </c>
      <c r="I283" s="30">
        <f t="shared" si="78"/>
        <v>52.44</v>
      </c>
      <c r="J283" s="30">
        <f t="shared" si="79"/>
        <v>262.2</v>
      </c>
      <c r="K283" s="2"/>
      <c r="L283" s="30">
        <f t="shared" si="80"/>
        <v>0</v>
      </c>
    </row>
    <row r="284" spans="1:12" s="18" customFormat="1" ht="15.75" x14ac:dyDescent="0.2">
      <c r="A284" s="22" t="s">
        <v>746</v>
      </c>
      <c r="B284" s="22"/>
      <c r="C284" s="22"/>
      <c r="D284" s="22" t="s">
        <v>747</v>
      </c>
      <c r="E284" s="22"/>
      <c r="F284" s="23"/>
      <c r="G284" s="24"/>
      <c r="H284" s="24"/>
      <c r="I284" s="24"/>
      <c r="J284" s="25">
        <f>SUBTOTAL(9,J285)</f>
        <v>147729.45000000001</v>
      </c>
      <c r="K284" s="1"/>
      <c r="L284" s="25">
        <f>SUBTOTAL(9,L285)</f>
        <v>0</v>
      </c>
    </row>
    <row r="285" spans="1:12" s="18" customFormat="1" ht="90" x14ac:dyDescent="0.2">
      <c r="A285" s="26" t="s">
        <v>748</v>
      </c>
      <c r="B285" s="27" t="s">
        <v>749</v>
      </c>
      <c r="C285" s="26" t="s">
        <v>78</v>
      </c>
      <c r="D285" s="26" t="s">
        <v>750</v>
      </c>
      <c r="E285" s="28" t="s">
        <v>39</v>
      </c>
      <c r="F285" s="29">
        <v>55</v>
      </c>
      <c r="G285" s="30">
        <v>2247.27</v>
      </c>
      <c r="H285" s="30">
        <v>2597.17</v>
      </c>
      <c r="I285" s="30">
        <f>ROUND(H285*($G$351),2)</f>
        <v>2685.99</v>
      </c>
      <c r="J285" s="30">
        <f t="shared" ref="J285" si="81">ROUND(I285*F285,2)</f>
        <v>147729.45000000001</v>
      </c>
      <c r="K285" s="2"/>
      <c r="L285" s="30">
        <f>ROUND(K285*F285,2)</f>
        <v>0</v>
      </c>
    </row>
    <row r="286" spans="1:12" s="18" customFormat="1" ht="15.75" x14ac:dyDescent="0.2">
      <c r="A286" s="22" t="s">
        <v>751</v>
      </c>
      <c r="B286" s="22"/>
      <c r="C286" s="22"/>
      <c r="D286" s="22" t="s">
        <v>752</v>
      </c>
      <c r="E286" s="22"/>
      <c r="F286" s="23"/>
      <c r="G286" s="24"/>
      <c r="H286" s="24"/>
      <c r="I286" s="24"/>
      <c r="J286" s="25">
        <f>SUBTOTAL(9,J287:J316)</f>
        <v>67850.51999999999</v>
      </c>
      <c r="K286" s="1"/>
      <c r="L286" s="25">
        <f>SUBTOTAL(9,L287:L316)</f>
        <v>0</v>
      </c>
    </row>
    <row r="287" spans="1:12" s="18" customFormat="1" ht="15.75" x14ac:dyDescent="0.2">
      <c r="A287" s="22" t="s">
        <v>753</v>
      </c>
      <c r="B287" s="22"/>
      <c r="C287" s="22"/>
      <c r="D287" s="22" t="s">
        <v>754</v>
      </c>
      <c r="E287" s="22"/>
      <c r="F287" s="23"/>
      <c r="G287" s="24"/>
      <c r="H287" s="24"/>
      <c r="I287" s="24"/>
      <c r="J287" s="25">
        <f>SUBTOTAL(9,J288:J295)</f>
        <v>29777.010000000002</v>
      </c>
      <c r="K287" s="1"/>
      <c r="L287" s="25">
        <f>SUBTOTAL(9,L288:L295)</f>
        <v>0</v>
      </c>
    </row>
    <row r="288" spans="1:12" s="18" customFormat="1" ht="45" x14ac:dyDescent="0.2">
      <c r="A288" s="26" t="s">
        <v>755</v>
      </c>
      <c r="B288" s="27" t="s">
        <v>756</v>
      </c>
      <c r="C288" s="26" t="s">
        <v>78</v>
      </c>
      <c r="D288" s="26" t="s">
        <v>757</v>
      </c>
      <c r="E288" s="28" t="s">
        <v>39</v>
      </c>
      <c r="F288" s="29">
        <v>12</v>
      </c>
      <c r="G288" s="30">
        <v>459.67</v>
      </c>
      <c r="H288" s="30">
        <v>606.58000000000004</v>
      </c>
      <c r="I288" s="30">
        <f t="shared" ref="I288:I295" si="82">ROUND(H288*($G$351),2)</f>
        <v>627.33000000000004</v>
      </c>
      <c r="J288" s="30">
        <f t="shared" ref="J288:J295" si="83">ROUND(I288*F288,2)</f>
        <v>7527.96</v>
      </c>
      <c r="K288" s="2"/>
      <c r="L288" s="30">
        <f t="shared" ref="L288:L295" si="84">ROUND(K288*F288,2)</f>
        <v>0</v>
      </c>
    </row>
    <row r="289" spans="1:12" s="18" customFormat="1" ht="30" x14ac:dyDescent="0.2">
      <c r="A289" s="26" t="s">
        <v>758</v>
      </c>
      <c r="B289" s="27" t="s">
        <v>759</v>
      </c>
      <c r="C289" s="26" t="s">
        <v>7</v>
      </c>
      <c r="D289" s="26" t="s">
        <v>760</v>
      </c>
      <c r="E289" s="28" t="s">
        <v>39</v>
      </c>
      <c r="F289" s="29">
        <v>4</v>
      </c>
      <c r="G289" s="30">
        <v>363.08</v>
      </c>
      <c r="H289" s="30">
        <v>479.12</v>
      </c>
      <c r="I289" s="30">
        <f t="shared" si="82"/>
        <v>495.51</v>
      </c>
      <c r="J289" s="30">
        <f t="shared" si="83"/>
        <v>1982.04</v>
      </c>
      <c r="K289" s="2"/>
      <c r="L289" s="30">
        <f t="shared" si="84"/>
        <v>0</v>
      </c>
    </row>
    <row r="290" spans="1:12" s="18" customFormat="1" ht="45" x14ac:dyDescent="0.2">
      <c r="A290" s="26" t="s">
        <v>761</v>
      </c>
      <c r="B290" s="27" t="s">
        <v>762</v>
      </c>
      <c r="C290" s="26" t="s">
        <v>78</v>
      </c>
      <c r="D290" s="26" t="s">
        <v>763</v>
      </c>
      <c r="E290" s="28" t="s">
        <v>39</v>
      </c>
      <c r="F290" s="29">
        <v>2</v>
      </c>
      <c r="G290" s="30">
        <v>977.8</v>
      </c>
      <c r="H290" s="30">
        <v>1290.3</v>
      </c>
      <c r="I290" s="30">
        <f t="shared" si="82"/>
        <v>1334.43</v>
      </c>
      <c r="J290" s="30">
        <f t="shared" si="83"/>
        <v>2668.86</v>
      </c>
      <c r="K290" s="2"/>
      <c r="L290" s="30">
        <f t="shared" si="84"/>
        <v>0</v>
      </c>
    </row>
    <row r="291" spans="1:12" s="18" customFormat="1" ht="45" x14ac:dyDescent="0.2">
      <c r="A291" s="26" t="s">
        <v>764</v>
      </c>
      <c r="B291" s="27" t="s">
        <v>765</v>
      </c>
      <c r="C291" s="26" t="s">
        <v>7</v>
      </c>
      <c r="D291" s="26" t="s">
        <v>766</v>
      </c>
      <c r="E291" s="28" t="s">
        <v>39</v>
      </c>
      <c r="F291" s="29">
        <v>2</v>
      </c>
      <c r="G291" s="30">
        <v>1023.64</v>
      </c>
      <c r="H291" s="30">
        <v>1350.8</v>
      </c>
      <c r="I291" s="30">
        <f t="shared" si="82"/>
        <v>1397</v>
      </c>
      <c r="J291" s="30">
        <f t="shared" si="83"/>
        <v>2794</v>
      </c>
      <c r="K291" s="2"/>
      <c r="L291" s="30">
        <f t="shared" si="84"/>
        <v>0</v>
      </c>
    </row>
    <row r="292" spans="1:12" s="18" customFormat="1" ht="60" x14ac:dyDescent="0.2">
      <c r="A292" s="26" t="s">
        <v>767</v>
      </c>
      <c r="B292" s="27" t="s">
        <v>768</v>
      </c>
      <c r="C292" s="26" t="s">
        <v>7</v>
      </c>
      <c r="D292" s="26" t="s">
        <v>769</v>
      </c>
      <c r="E292" s="28" t="s">
        <v>39</v>
      </c>
      <c r="F292" s="29">
        <v>3</v>
      </c>
      <c r="G292" s="30">
        <v>2620.4</v>
      </c>
      <c r="H292" s="30">
        <v>3457.88</v>
      </c>
      <c r="I292" s="30">
        <f t="shared" si="82"/>
        <v>3576.14</v>
      </c>
      <c r="J292" s="30">
        <f t="shared" si="83"/>
        <v>10728.42</v>
      </c>
      <c r="K292" s="2"/>
      <c r="L292" s="30">
        <f t="shared" si="84"/>
        <v>0</v>
      </c>
    </row>
    <row r="293" spans="1:12" s="18" customFormat="1" ht="45" x14ac:dyDescent="0.2">
      <c r="A293" s="26" t="s">
        <v>770</v>
      </c>
      <c r="B293" s="27" t="s">
        <v>771</v>
      </c>
      <c r="C293" s="26" t="s">
        <v>244</v>
      </c>
      <c r="D293" s="26" t="s">
        <v>772</v>
      </c>
      <c r="E293" s="28" t="s">
        <v>405</v>
      </c>
      <c r="F293" s="29">
        <v>17</v>
      </c>
      <c r="G293" s="30">
        <v>78.77</v>
      </c>
      <c r="H293" s="30">
        <v>103.94</v>
      </c>
      <c r="I293" s="30">
        <f t="shared" si="82"/>
        <v>107.49</v>
      </c>
      <c r="J293" s="30">
        <f t="shared" si="83"/>
        <v>1827.33</v>
      </c>
      <c r="K293" s="2"/>
      <c r="L293" s="30">
        <f t="shared" si="84"/>
        <v>0</v>
      </c>
    </row>
    <row r="294" spans="1:12" s="18" customFormat="1" ht="30" x14ac:dyDescent="0.2">
      <c r="A294" s="26" t="s">
        <v>773</v>
      </c>
      <c r="B294" s="27" t="s">
        <v>774</v>
      </c>
      <c r="C294" s="26" t="s">
        <v>78</v>
      </c>
      <c r="D294" s="26" t="s">
        <v>775</v>
      </c>
      <c r="E294" s="28" t="s">
        <v>39</v>
      </c>
      <c r="F294" s="29">
        <v>17</v>
      </c>
      <c r="G294" s="30">
        <v>74.89</v>
      </c>
      <c r="H294" s="30">
        <v>98.82</v>
      </c>
      <c r="I294" s="30">
        <f t="shared" si="82"/>
        <v>102.2</v>
      </c>
      <c r="J294" s="30">
        <f t="shared" si="83"/>
        <v>1737.4</v>
      </c>
      <c r="K294" s="2"/>
      <c r="L294" s="30">
        <f t="shared" si="84"/>
        <v>0</v>
      </c>
    </row>
    <row r="295" spans="1:12" s="18" customFormat="1" ht="30" x14ac:dyDescent="0.2">
      <c r="A295" s="26" t="s">
        <v>776</v>
      </c>
      <c r="B295" s="27" t="s">
        <v>777</v>
      </c>
      <c r="C295" s="26" t="s">
        <v>78</v>
      </c>
      <c r="D295" s="26" t="s">
        <v>778</v>
      </c>
      <c r="E295" s="28" t="s">
        <v>39</v>
      </c>
      <c r="F295" s="29">
        <v>5</v>
      </c>
      <c r="G295" s="30">
        <v>74.89</v>
      </c>
      <c r="H295" s="30">
        <v>98.82</v>
      </c>
      <c r="I295" s="30">
        <f t="shared" si="82"/>
        <v>102.2</v>
      </c>
      <c r="J295" s="30">
        <f t="shared" si="83"/>
        <v>511</v>
      </c>
      <c r="K295" s="2"/>
      <c r="L295" s="30">
        <f t="shared" si="84"/>
        <v>0</v>
      </c>
    </row>
    <row r="296" spans="1:12" s="18" customFormat="1" ht="15.75" x14ac:dyDescent="0.2">
      <c r="A296" s="22" t="s">
        <v>779</v>
      </c>
      <c r="B296" s="22"/>
      <c r="C296" s="22"/>
      <c r="D296" s="22" t="s">
        <v>780</v>
      </c>
      <c r="E296" s="22"/>
      <c r="F296" s="23"/>
      <c r="G296" s="24"/>
      <c r="H296" s="24"/>
      <c r="I296" s="24"/>
      <c r="J296" s="25">
        <f>SUBTOTAL(9,J297:J298)</f>
        <v>5913.51</v>
      </c>
      <c r="K296" s="1"/>
      <c r="L296" s="25">
        <f>SUBTOTAL(9,L297:L298)</f>
        <v>0</v>
      </c>
    </row>
    <row r="297" spans="1:12" s="18" customFormat="1" ht="15" x14ac:dyDescent="0.2">
      <c r="A297" s="26" t="s">
        <v>781</v>
      </c>
      <c r="B297" s="27" t="s">
        <v>782</v>
      </c>
      <c r="C297" s="26" t="s">
        <v>7</v>
      </c>
      <c r="D297" s="26" t="s">
        <v>783</v>
      </c>
      <c r="E297" s="28" t="s">
        <v>9</v>
      </c>
      <c r="F297" s="29">
        <v>8.2200000000000006</v>
      </c>
      <c r="G297" s="30">
        <v>424.12</v>
      </c>
      <c r="H297" s="30">
        <v>559.66999999999996</v>
      </c>
      <c r="I297" s="30">
        <f>ROUND(H297*($G$351),2)</f>
        <v>578.80999999999995</v>
      </c>
      <c r="J297" s="30">
        <f t="shared" ref="J297:J298" si="85">ROUND(I297*F297,2)</f>
        <v>4757.82</v>
      </c>
      <c r="K297" s="2"/>
      <c r="L297" s="30">
        <f t="shared" ref="L297:L298" si="86">ROUND(K297*F297,2)</f>
        <v>0</v>
      </c>
    </row>
    <row r="298" spans="1:12" s="18" customFormat="1" ht="60" x14ac:dyDescent="0.2">
      <c r="A298" s="26" t="s">
        <v>784</v>
      </c>
      <c r="B298" s="27" t="s">
        <v>785</v>
      </c>
      <c r="C298" s="26" t="s">
        <v>78</v>
      </c>
      <c r="D298" s="26" t="s">
        <v>786</v>
      </c>
      <c r="E298" s="28" t="s">
        <v>20</v>
      </c>
      <c r="F298" s="29">
        <v>18.89</v>
      </c>
      <c r="G298" s="30">
        <v>44.83</v>
      </c>
      <c r="H298" s="30">
        <v>59.16</v>
      </c>
      <c r="I298" s="30">
        <f>ROUND(H298*($G$351),2)</f>
        <v>61.18</v>
      </c>
      <c r="J298" s="30">
        <f t="shared" si="85"/>
        <v>1155.69</v>
      </c>
      <c r="K298" s="2"/>
      <c r="L298" s="30">
        <f t="shared" si="86"/>
        <v>0</v>
      </c>
    </row>
    <row r="299" spans="1:12" s="18" customFormat="1" ht="15.75" x14ac:dyDescent="0.2">
      <c r="A299" s="22" t="s">
        <v>787</v>
      </c>
      <c r="B299" s="22"/>
      <c r="C299" s="22"/>
      <c r="D299" s="22" t="s">
        <v>788</v>
      </c>
      <c r="E299" s="22"/>
      <c r="F299" s="23"/>
      <c r="G299" s="24"/>
      <c r="H299" s="24"/>
      <c r="I299" s="24"/>
      <c r="J299" s="25">
        <f>SUBTOTAL(9,J300:J309)</f>
        <v>13650.09</v>
      </c>
      <c r="K299" s="1"/>
      <c r="L299" s="25">
        <f>SUBTOTAL(9,L300:L309)</f>
        <v>0</v>
      </c>
    </row>
    <row r="300" spans="1:12" s="18" customFormat="1" ht="30" x14ac:dyDescent="0.2">
      <c r="A300" s="26" t="s">
        <v>789</v>
      </c>
      <c r="B300" s="27" t="s">
        <v>790</v>
      </c>
      <c r="C300" s="26" t="s">
        <v>7</v>
      </c>
      <c r="D300" s="26" t="s">
        <v>791</v>
      </c>
      <c r="E300" s="28" t="s">
        <v>39</v>
      </c>
      <c r="F300" s="29">
        <v>3</v>
      </c>
      <c r="G300" s="30">
        <v>189.15</v>
      </c>
      <c r="H300" s="30">
        <v>249.6</v>
      </c>
      <c r="I300" s="30">
        <f t="shared" ref="I300:I309" si="87">ROUND(H300*($G$351),2)</f>
        <v>258.14</v>
      </c>
      <c r="J300" s="30">
        <f t="shared" ref="J300:J309" si="88">ROUND(I300*F300,2)</f>
        <v>774.42</v>
      </c>
      <c r="K300" s="2"/>
      <c r="L300" s="30">
        <f t="shared" ref="L300:L309" si="89">ROUND(K300*F300,2)</f>
        <v>0</v>
      </c>
    </row>
    <row r="301" spans="1:12" s="18" customFormat="1" ht="30" x14ac:dyDescent="0.2">
      <c r="A301" s="26" t="s">
        <v>792</v>
      </c>
      <c r="B301" s="27" t="s">
        <v>793</v>
      </c>
      <c r="C301" s="26" t="s">
        <v>7</v>
      </c>
      <c r="D301" s="26" t="s">
        <v>794</v>
      </c>
      <c r="E301" s="28" t="s">
        <v>39</v>
      </c>
      <c r="F301" s="29">
        <v>13</v>
      </c>
      <c r="G301" s="30">
        <v>183.94</v>
      </c>
      <c r="H301" s="30">
        <v>242.73</v>
      </c>
      <c r="I301" s="30">
        <f t="shared" si="87"/>
        <v>251.03</v>
      </c>
      <c r="J301" s="30">
        <f t="shared" si="88"/>
        <v>3263.39</v>
      </c>
      <c r="K301" s="2"/>
      <c r="L301" s="30">
        <f t="shared" si="89"/>
        <v>0</v>
      </c>
    </row>
    <row r="302" spans="1:12" s="18" customFormat="1" ht="30" x14ac:dyDescent="0.2">
      <c r="A302" s="26" t="s">
        <v>795</v>
      </c>
      <c r="B302" s="27" t="s">
        <v>796</v>
      </c>
      <c r="C302" s="26" t="s">
        <v>78</v>
      </c>
      <c r="D302" s="26" t="s">
        <v>797</v>
      </c>
      <c r="E302" s="28" t="s">
        <v>39</v>
      </c>
      <c r="F302" s="29">
        <v>3</v>
      </c>
      <c r="G302" s="30">
        <v>876.32</v>
      </c>
      <c r="H302" s="30">
        <v>1156.3900000000001</v>
      </c>
      <c r="I302" s="30">
        <f t="shared" si="87"/>
        <v>1195.94</v>
      </c>
      <c r="J302" s="30">
        <f t="shared" si="88"/>
        <v>3587.82</v>
      </c>
      <c r="K302" s="2"/>
      <c r="L302" s="30">
        <f t="shared" si="89"/>
        <v>0</v>
      </c>
    </row>
    <row r="303" spans="1:12" s="18" customFormat="1" ht="15" x14ac:dyDescent="0.2">
      <c r="A303" s="26" t="s">
        <v>798</v>
      </c>
      <c r="B303" s="27" t="s">
        <v>799</v>
      </c>
      <c r="C303" s="26" t="s">
        <v>78</v>
      </c>
      <c r="D303" s="26" t="s">
        <v>800</v>
      </c>
      <c r="E303" s="28" t="s">
        <v>39</v>
      </c>
      <c r="F303" s="29">
        <v>3</v>
      </c>
      <c r="G303" s="30">
        <v>214.56</v>
      </c>
      <c r="H303" s="30">
        <v>283.13</v>
      </c>
      <c r="I303" s="30">
        <f t="shared" si="87"/>
        <v>292.81</v>
      </c>
      <c r="J303" s="30">
        <f t="shared" si="88"/>
        <v>878.43</v>
      </c>
      <c r="K303" s="2"/>
      <c r="L303" s="30">
        <f t="shared" si="89"/>
        <v>0</v>
      </c>
    </row>
    <row r="304" spans="1:12" s="18" customFormat="1" ht="15" x14ac:dyDescent="0.2">
      <c r="A304" s="26" t="s">
        <v>801</v>
      </c>
      <c r="B304" s="27" t="s">
        <v>802</v>
      </c>
      <c r="C304" s="26" t="s">
        <v>7</v>
      </c>
      <c r="D304" s="26" t="s">
        <v>803</v>
      </c>
      <c r="E304" s="28" t="s">
        <v>39</v>
      </c>
      <c r="F304" s="29">
        <v>1</v>
      </c>
      <c r="G304" s="30">
        <v>62.71</v>
      </c>
      <c r="H304" s="30">
        <v>82.75</v>
      </c>
      <c r="I304" s="30">
        <f t="shared" si="87"/>
        <v>85.58</v>
      </c>
      <c r="J304" s="30">
        <f t="shared" si="88"/>
        <v>85.58</v>
      </c>
      <c r="K304" s="2"/>
      <c r="L304" s="30">
        <f t="shared" si="89"/>
        <v>0</v>
      </c>
    </row>
    <row r="305" spans="1:12" s="18" customFormat="1" ht="15" x14ac:dyDescent="0.2">
      <c r="A305" s="26" t="s">
        <v>804</v>
      </c>
      <c r="B305" s="27" t="s">
        <v>805</v>
      </c>
      <c r="C305" s="26" t="s">
        <v>7</v>
      </c>
      <c r="D305" s="26" t="s">
        <v>806</v>
      </c>
      <c r="E305" s="28" t="s">
        <v>39</v>
      </c>
      <c r="F305" s="29">
        <v>3</v>
      </c>
      <c r="G305" s="30">
        <v>78.47</v>
      </c>
      <c r="H305" s="30">
        <v>103.55</v>
      </c>
      <c r="I305" s="30">
        <f t="shared" si="87"/>
        <v>107.09</v>
      </c>
      <c r="J305" s="30">
        <f t="shared" si="88"/>
        <v>321.27</v>
      </c>
      <c r="K305" s="2"/>
      <c r="L305" s="30">
        <f t="shared" si="89"/>
        <v>0</v>
      </c>
    </row>
    <row r="306" spans="1:12" s="18" customFormat="1" ht="15" x14ac:dyDescent="0.2">
      <c r="A306" s="26" t="s">
        <v>807</v>
      </c>
      <c r="B306" s="27" t="s">
        <v>808</v>
      </c>
      <c r="C306" s="26" t="s">
        <v>7</v>
      </c>
      <c r="D306" s="26" t="s">
        <v>809</v>
      </c>
      <c r="E306" s="28" t="s">
        <v>39</v>
      </c>
      <c r="F306" s="29">
        <v>2</v>
      </c>
      <c r="G306" s="30">
        <v>118.13</v>
      </c>
      <c r="H306" s="30">
        <v>155.88</v>
      </c>
      <c r="I306" s="30">
        <f t="shared" si="87"/>
        <v>161.21</v>
      </c>
      <c r="J306" s="30">
        <f t="shared" si="88"/>
        <v>322.42</v>
      </c>
      <c r="K306" s="2"/>
      <c r="L306" s="30">
        <f t="shared" si="89"/>
        <v>0</v>
      </c>
    </row>
    <row r="307" spans="1:12" s="18" customFormat="1" ht="30" x14ac:dyDescent="0.2">
      <c r="A307" s="26" t="s">
        <v>810</v>
      </c>
      <c r="B307" s="27" t="s">
        <v>811</v>
      </c>
      <c r="C307" s="26" t="s">
        <v>7</v>
      </c>
      <c r="D307" s="26" t="s">
        <v>812</v>
      </c>
      <c r="E307" s="28" t="s">
        <v>39</v>
      </c>
      <c r="F307" s="29">
        <v>24</v>
      </c>
      <c r="G307" s="30">
        <v>123.76</v>
      </c>
      <c r="H307" s="30">
        <v>163.31</v>
      </c>
      <c r="I307" s="30">
        <f t="shared" si="87"/>
        <v>168.9</v>
      </c>
      <c r="J307" s="30">
        <f t="shared" si="88"/>
        <v>4053.6</v>
      </c>
      <c r="K307" s="2"/>
      <c r="L307" s="30">
        <f t="shared" si="89"/>
        <v>0</v>
      </c>
    </row>
    <row r="308" spans="1:12" s="18" customFormat="1" ht="30" x14ac:dyDescent="0.2">
      <c r="A308" s="26" t="s">
        <v>813</v>
      </c>
      <c r="B308" s="27" t="s">
        <v>814</v>
      </c>
      <c r="C308" s="26" t="s">
        <v>7</v>
      </c>
      <c r="D308" s="26" t="s">
        <v>815</v>
      </c>
      <c r="E308" s="28" t="s">
        <v>39</v>
      </c>
      <c r="F308" s="29">
        <v>2</v>
      </c>
      <c r="G308" s="30">
        <v>113.52</v>
      </c>
      <c r="H308" s="30">
        <v>149.80000000000001</v>
      </c>
      <c r="I308" s="30">
        <f t="shared" si="87"/>
        <v>154.91999999999999</v>
      </c>
      <c r="J308" s="30">
        <f t="shared" si="88"/>
        <v>309.83999999999997</v>
      </c>
      <c r="K308" s="2"/>
      <c r="L308" s="30">
        <f t="shared" si="89"/>
        <v>0</v>
      </c>
    </row>
    <row r="309" spans="1:12" s="18" customFormat="1" ht="30" x14ac:dyDescent="0.2">
      <c r="A309" s="26" t="s">
        <v>816</v>
      </c>
      <c r="B309" s="27" t="s">
        <v>817</v>
      </c>
      <c r="C309" s="26" t="s">
        <v>244</v>
      </c>
      <c r="D309" s="26" t="s">
        <v>818</v>
      </c>
      <c r="E309" s="28" t="s">
        <v>405</v>
      </c>
      <c r="F309" s="29">
        <v>1</v>
      </c>
      <c r="G309" s="30">
        <v>39.07</v>
      </c>
      <c r="H309" s="30">
        <v>51.56</v>
      </c>
      <c r="I309" s="30">
        <f t="shared" si="87"/>
        <v>53.32</v>
      </c>
      <c r="J309" s="30">
        <f t="shared" si="88"/>
        <v>53.32</v>
      </c>
      <c r="K309" s="2"/>
      <c r="L309" s="30">
        <f t="shared" si="89"/>
        <v>0</v>
      </c>
    </row>
    <row r="310" spans="1:12" s="18" customFormat="1" ht="15.75" x14ac:dyDescent="0.2">
      <c r="A310" s="22" t="s">
        <v>819</v>
      </c>
      <c r="B310" s="22"/>
      <c r="C310" s="22"/>
      <c r="D310" s="22" t="s">
        <v>820</v>
      </c>
      <c r="E310" s="22"/>
      <c r="F310" s="23"/>
      <c r="G310" s="24"/>
      <c r="H310" s="24"/>
      <c r="I310" s="24"/>
      <c r="J310" s="25">
        <f>SUBTOTAL(9,J311:J316)</f>
        <v>18509.91</v>
      </c>
      <c r="K310" s="1"/>
      <c r="L310" s="25">
        <f>SUBTOTAL(9,L311:L316)</f>
        <v>0</v>
      </c>
    </row>
    <row r="311" spans="1:12" s="18" customFormat="1" ht="45" x14ac:dyDescent="0.2">
      <c r="A311" s="26" t="s">
        <v>821</v>
      </c>
      <c r="B311" s="27" t="s">
        <v>822</v>
      </c>
      <c r="C311" s="26" t="s">
        <v>7</v>
      </c>
      <c r="D311" s="26" t="s">
        <v>823</v>
      </c>
      <c r="E311" s="28" t="s">
        <v>39</v>
      </c>
      <c r="F311" s="29">
        <v>3</v>
      </c>
      <c r="G311" s="30">
        <v>606.61</v>
      </c>
      <c r="H311" s="30">
        <v>800.48</v>
      </c>
      <c r="I311" s="30">
        <f t="shared" ref="I311:I316" si="90">ROUND(H311*($G$351),2)</f>
        <v>827.86</v>
      </c>
      <c r="J311" s="30">
        <f t="shared" ref="J311:J316" si="91">ROUND(I311*F311,2)</f>
        <v>2483.58</v>
      </c>
      <c r="K311" s="2"/>
      <c r="L311" s="30">
        <f t="shared" ref="L311:L316" si="92">ROUND(K311*F311,2)</f>
        <v>0</v>
      </c>
    </row>
    <row r="312" spans="1:12" s="18" customFormat="1" ht="105" x14ac:dyDescent="0.2">
      <c r="A312" s="26" t="s">
        <v>824</v>
      </c>
      <c r="B312" s="27" t="s">
        <v>825</v>
      </c>
      <c r="C312" s="26" t="s">
        <v>78</v>
      </c>
      <c r="D312" s="26" t="s">
        <v>826</v>
      </c>
      <c r="E312" s="28" t="s">
        <v>39</v>
      </c>
      <c r="F312" s="29">
        <v>1</v>
      </c>
      <c r="G312" s="30">
        <v>5058.6000000000004</v>
      </c>
      <c r="H312" s="30">
        <v>6675.33</v>
      </c>
      <c r="I312" s="30">
        <f t="shared" si="90"/>
        <v>6903.63</v>
      </c>
      <c r="J312" s="30">
        <f t="shared" si="91"/>
        <v>6903.63</v>
      </c>
      <c r="K312" s="2"/>
      <c r="L312" s="30">
        <f t="shared" si="92"/>
        <v>0</v>
      </c>
    </row>
    <row r="313" spans="1:12" s="18" customFormat="1" ht="30" x14ac:dyDescent="0.2">
      <c r="A313" s="26" t="s">
        <v>827</v>
      </c>
      <c r="B313" s="27" t="s">
        <v>828</v>
      </c>
      <c r="C313" s="26" t="s">
        <v>7</v>
      </c>
      <c r="D313" s="26" t="s">
        <v>829</v>
      </c>
      <c r="E313" s="28" t="s">
        <v>39</v>
      </c>
      <c r="F313" s="29">
        <v>6</v>
      </c>
      <c r="G313" s="30">
        <v>150.94999999999999</v>
      </c>
      <c r="H313" s="30">
        <v>199.19</v>
      </c>
      <c r="I313" s="30">
        <f t="shared" si="90"/>
        <v>206</v>
      </c>
      <c r="J313" s="30">
        <f t="shared" si="91"/>
        <v>1236</v>
      </c>
      <c r="K313" s="2"/>
      <c r="L313" s="30">
        <f t="shared" si="92"/>
        <v>0</v>
      </c>
    </row>
    <row r="314" spans="1:12" s="18" customFormat="1" ht="30" x14ac:dyDescent="0.2">
      <c r="A314" s="26" t="s">
        <v>830</v>
      </c>
      <c r="B314" s="27" t="s">
        <v>831</v>
      </c>
      <c r="C314" s="26" t="s">
        <v>7</v>
      </c>
      <c r="D314" s="26" t="s">
        <v>832</v>
      </c>
      <c r="E314" s="28" t="s">
        <v>39</v>
      </c>
      <c r="F314" s="29">
        <v>6</v>
      </c>
      <c r="G314" s="30">
        <v>198.83</v>
      </c>
      <c r="H314" s="30">
        <v>262.38</v>
      </c>
      <c r="I314" s="30">
        <f t="shared" si="90"/>
        <v>271.35000000000002</v>
      </c>
      <c r="J314" s="30">
        <f t="shared" si="91"/>
        <v>1628.1</v>
      </c>
      <c r="K314" s="2"/>
      <c r="L314" s="30">
        <f t="shared" si="92"/>
        <v>0</v>
      </c>
    </row>
    <row r="315" spans="1:12" s="18" customFormat="1" ht="45" x14ac:dyDescent="0.2">
      <c r="A315" s="26" t="s">
        <v>833</v>
      </c>
      <c r="B315" s="27" t="s">
        <v>834</v>
      </c>
      <c r="C315" s="26" t="s">
        <v>7</v>
      </c>
      <c r="D315" s="26" t="s">
        <v>835</v>
      </c>
      <c r="E315" s="28" t="s">
        <v>39</v>
      </c>
      <c r="F315" s="29">
        <v>3</v>
      </c>
      <c r="G315" s="30">
        <v>362.14</v>
      </c>
      <c r="H315" s="30">
        <v>477.88</v>
      </c>
      <c r="I315" s="30">
        <f t="shared" si="90"/>
        <v>494.22</v>
      </c>
      <c r="J315" s="30">
        <f t="shared" si="91"/>
        <v>1482.66</v>
      </c>
      <c r="K315" s="2"/>
      <c r="L315" s="30">
        <f t="shared" si="92"/>
        <v>0</v>
      </c>
    </row>
    <row r="316" spans="1:12" s="18" customFormat="1" ht="30" x14ac:dyDescent="0.2">
      <c r="A316" s="26" t="s">
        <v>836</v>
      </c>
      <c r="B316" s="27" t="s">
        <v>837</v>
      </c>
      <c r="C316" s="26" t="s">
        <v>7</v>
      </c>
      <c r="D316" s="26" t="s">
        <v>838</v>
      </c>
      <c r="E316" s="28" t="s">
        <v>39</v>
      </c>
      <c r="F316" s="29">
        <v>2</v>
      </c>
      <c r="G316" s="30">
        <v>1749.77</v>
      </c>
      <c r="H316" s="30">
        <v>2309</v>
      </c>
      <c r="I316" s="30">
        <f t="shared" si="90"/>
        <v>2387.9699999999998</v>
      </c>
      <c r="J316" s="30">
        <f t="shared" si="91"/>
        <v>4775.9399999999996</v>
      </c>
      <c r="K316" s="2"/>
      <c r="L316" s="30">
        <f t="shared" si="92"/>
        <v>0</v>
      </c>
    </row>
    <row r="317" spans="1:12" s="18" customFormat="1" ht="15.75" x14ac:dyDescent="0.2">
      <c r="A317" s="22" t="s">
        <v>839</v>
      </c>
      <c r="B317" s="22"/>
      <c r="C317" s="22"/>
      <c r="D317" s="22" t="s">
        <v>840</v>
      </c>
      <c r="E317" s="22"/>
      <c r="F317" s="23"/>
      <c r="G317" s="24"/>
      <c r="H317" s="24"/>
      <c r="I317" s="24"/>
      <c r="J317" s="25">
        <f>SUBTOTAL(9,J318:J333)</f>
        <v>26416.450000000004</v>
      </c>
      <c r="K317" s="1"/>
      <c r="L317" s="25">
        <f>SUBTOTAL(9,L318:L333)</f>
        <v>0</v>
      </c>
    </row>
    <row r="318" spans="1:12" s="18" customFormat="1" ht="15.75" x14ac:dyDescent="0.2">
      <c r="A318" s="22" t="s">
        <v>841</v>
      </c>
      <c r="B318" s="22"/>
      <c r="C318" s="22"/>
      <c r="D318" s="22" t="s">
        <v>842</v>
      </c>
      <c r="E318" s="22"/>
      <c r="F318" s="23"/>
      <c r="G318" s="24"/>
      <c r="H318" s="24"/>
      <c r="I318" s="24"/>
      <c r="J318" s="25">
        <f>SUBTOTAL(9,J319:J324)</f>
        <v>18276.36</v>
      </c>
      <c r="K318" s="1"/>
      <c r="L318" s="25">
        <f>SUBTOTAL(9,L319:L324)</f>
        <v>0</v>
      </c>
    </row>
    <row r="319" spans="1:12" s="18" customFormat="1" ht="60" x14ac:dyDescent="0.2">
      <c r="A319" s="26" t="s">
        <v>843</v>
      </c>
      <c r="B319" s="27" t="s">
        <v>844</v>
      </c>
      <c r="C319" s="26" t="s">
        <v>7</v>
      </c>
      <c r="D319" s="26" t="s">
        <v>845</v>
      </c>
      <c r="E319" s="28" t="s">
        <v>39</v>
      </c>
      <c r="F319" s="29">
        <v>4</v>
      </c>
      <c r="G319" s="30">
        <v>258.35000000000002</v>
      </c>
      <c r="H319" s="30">
        <v>340.92</v>
      </c>
      <c r="I319" s="30">
        <f t="shared" ref="I319:I324" si="93">ROUND(H319*($G$351),2)</f>
        <v>352.58</v>
      </c>
      <c r="J319" s="30">
        <f t="shared" ref="J319:J324" si="94">ROUND(I319*F319,2)</f>
        <v>1410.32</v>
      </c>
      <c r="K319" s="2"/>
      <c r="L319" s="30">
        <f t="shared" ref="L319:L324" si="95">ROUND(K319*F319,2)</f>
        <v>0</v>
      </c>
    </row>
    <row r="320" spans="1:12" s="18" customFormat="1" ht="60" x14ac:dyDescent="0.2">
      <c r="A320" s="26" t="s">
        <v>846</v>
      </c>
      <c r="B320" s="27" t="s">
        <v>847</v>
      </c>
      <c r="C320" s="26" t="s">
        <v>7</v>
      </c>
      <c r="D320" s="26" t="s">
        <v>848</v>
      </c>
      <c r="E320" s="28" t="s">
        <v>39</v>
      </c>
      <c r="F320" s="29">
        <v>1</v>
      </c>
      <c r="G320" s="30">
        <v>144.09</v>
      </c>
      <c r="H320" s="30">
        <v>190.14</v>
      </c>
      <c r="I320" s="30">
        <f t="shared" si="93"/>
        <v>196.64</v>
      </c>
      <c r="J320" s="30">
        <f t="shared" si="94"/>
        <v>196.64</v>
      </c>
      <c r="K320" s="2"/>
      <c r="L320" s="30">
        <f t="shared" si="95"/>
        <v>0</v>
      </c>
    </row>
    <row r="321" spans="1:12" s="18" customFormat="1" ht="75" x14ac:dyDescent="0.2">
      <c r="A321" s="26" t="s">
        <v>849</v>
      </c>
      <c r="B321" s="27" t="s">
        <v>850</v>
      </c>
      <c r="C321" s="26" t="s">
        <v>7</v>
      </c>
      <c r="D321" s="26" t="s">
        <v>851</v>
      </c>
      <c r="E321" s="28" t="s">
        <v>39</v>
      </c>
      <c r="F321" s="29">
        <v>38</v>
      </c>
      <c r="G321" s="30">
        <v>187.81</v>
      </c>
      <c r="H321" s="30">
        <v>247.83</v>
      </c>
      <c r="I321" s="30">
        <f t="shared" si="93"/>
        <v>256.31</v>
      </c>
      <c r="J321" s="30">
        <f t="shared" si="94"/>
        <v>9739.7800000000007</v>
      </c>
      <c r="K321" s="2"/>
      <c r="L321" s="30">
        <f t="shared" si="95"/>
        <v>0</v>
      </c>
    </row>
    <row r="322" spans="1:12" s="18" customFormat="1" ht="60" x14ac:dyDescent="0.2">
      <c r="A322" s="26" t="s">
        <v>852</v>
      </c>
      <c r="B322" s="27" t="s">
        <v>853</v>
      </c>
      <c r="C322" s="26" t="s">
        <v>78</v>
      </c>
      <c r="D322" s="26" t="s">
        <v>854</v>
      </c>
      <c r="E322" s="28" t="s">
        <v>39</v>
      </c>
      <c r="F322" s="29">
        <v>18</v>
      </c>
      <c r="G322" s="30">
        <v>144.09</v>
      </c>
      <c r="H322" s="30">
        <v>190.14</v>
      </c>
      <c r="I322" s="30">
        <f t="shared" si="93"/>
        <v>196.64</v>
      </c>
      <c r="J322" s="30">
        <f t="shared" si="94"/>
        <v>3539.52</v>
      </c>
      <c r="K322" s="2"/>
      <c r="L322" s="30">
        <f t="shared" si="95"/>
        <v>0</v>
      </c>
    </row>
    <row r="323" spans="1:12" s="18" customFormat="1" ht="60" x14ac:dyDescent="0.2">
      <c r="A323" s="26" t="s">
        <v>855</v>
      </c>
      <c r="B323" s="27" t="s">
        <v>856</v>
      </c>
      <c r="C323" s="26" t="s">
        <v>78</v>
      </c>
      <c r="D323" s="26" t="s">
        <v>857</v>
      </c>
      <c r="E323" s="28" t="s">
        <v>39</v>
      </c>
      <c r="F323" s="29">
        <v>11</v>
      </c>
      <c r="G323" s="30">
        <v>193.15</v>
      </c>
      <c r="H323" s="30">
        <v>254.88</v>
      </c>
      <c r="I323" s="30">
        <f t="shared" si="93"/>
        <v>263.60000000000002</v>
      </c>
      <c r="J323" s="30">
        <f t="shared" si="94"/>
        <v>2899.6</v>
      </c>
      <c r="K323" s="2"/>
      <c r="L323" s="30">
        <f t="shared" si="95"/>
        <v>0</v>
      </c>
    </row>
    <row r="324" spans="1:12" s="18" customFormat="1" ht="30" x14ac:dyDescent="0.2">
      <c r="A324" s="26" t="s">
        <v>858</v>
      </c>
      <c r="B324" s="27" t="s">
        <v>859</v>
      </c>
      <c r="C324" s="26" t="s">
        <v>78</v>
      </c>
      <c r="D324" s="26" t="s">
        <v>860</v>
      </c>
      <c r="E324" s="28" t="s">
        <v>195</v>
      </c>
      <c r="F324" s="29">
        <v>3</v>
      </c>
      <c r="G324" s="30">
        <v>119.8</v>
      </c>
      <c r="H324" s="30">
        <v>158.09</v>
      </c>
      <c r="I324" s="30">
        <f t="shared" si="93"/>
        <v>163.5</v>
      </c>
      <c r="J324" s="30">
        <f t="shared" si="94"/>
        <v>490.5</v>
      </c>
      <c r="K324" s="2"/>
      <c r="L324" s="30">
        <f t="shared" si="95"/>
        <v>0</v>
      </c>
    </row>
    <row r="325" spans="1:12" s="18" customFormat="1" ht="15.75" x14ac:dyDescent="0.2">
      <c r="A325" s="22" t="s">
        <v>861</v>
      </c>
      <c r="B325" s="22"/>
      <c r="C325" s="22"/>
      <c r="D325" s="22" t="s">
        <v>862</v>
      </c>
      <c r="E325" s="22"/>
      <c r="F325" s="23"/>
      <c r="G325" s="24"/>
      <c r="H325" s="24"/>
      <c r="I325" s="24"/>
      <c r="J325" s="25">
        <f>SUBTOTAL(9,J326:J333)</f>
        <v>8140.0899999999983</v>
      </c>
      <c r="K325" s="1"/>
      <c r="L325" s="25">
        <f>SUBTOTAL(9,L326:L333)</f>
        <v>0</v>
      </c>
    </row>
    <row r="326" spans="1:12" s="18" customFormat="1" ht="30" x14ac:dyDescent="0.2">
      <c r="A326" s="26" t="s">
        <v>863</v>
      </c>
      <c r="B326" s="27" t="s">
        <v>864</v>
      </c>
      <c r="C326" s="26" t="s">
        <v>7</v>
      </c>
      <c r="D326" s="26" t="s">
        <v>865</v>
      </c>
      <c r="E326" s="28" t="s">
        <v>39</v>
      </c>
      <c r="F326" s="29">
        <v>75</v>
      </c>
      <c r="G326" s="30">
        <v>44.12</v>
      </c>
      <c r="H326" s="30">
        <v>58.22</v>
      </c>
      <c r="I326" s="30">
        <f t="shared" ref="I326:I333" si="96">ROUND(H326*($G$351),2)</f>
        <v>60.21</v>
      </c>
      <c r="J326" s="30">
        <f t="shared" ref="J326:J333" si="97">ROUND(I326*F326,2)</f>
        <v>4515.75</v>
      </c>
      <c r="K326" s="2"/>
      <c r="L326" s="30">
        <f t="shared" ref="L326:L333" si="98">ROUND(K326*F326,2)</f>
        <v>0</v>
      </c>
    </row>
    <row r="327" spans="1:12" s="18" customFormat="1" ht="30" x14ac:dyDescent="0.2">
      <c r="A327" s="26" t="s">
        <v>866</v>
      </c>
      <c r="B327" s="27" t="s">
        <v>867</v>
      </c>
      <c r="C327" s="26" t="s">
        <v>7</v>
      </c>
      <c r="D327" s="26" t="s">
        <v>868</v>
      </c>
      <c r="E327" s="28" t="s">
        <v>39</v>
      </c>
      <c r="F327" s="29">
        <v>3</v>
      </c>
      <c r="G327" s="30">
        <v>49.99</v>
      </c>
      <c r="H327" s="30">
        <v>65.97</v>
      </c>
      <c r="I327" s="30">
        <f t="shared" si="96"/>
        <v>68.23</v>
      </c>
      <c r="J327" s="30">
        <f t="shared" si="97"/>
        <v>204.69</v>
      </c>
      <c r="K327" s="2"/>
      <c r="L327" s="30">
        <f t="shared" si="98"/>
        <v>0</v>
      </c>
    </row>
    <row r="328" spans="1:12" s="18" customFormat="1" ht="30" x14ac:dyDescent="0.2">
      <c r="A328" s="26" t="s">
        <v>869</v>
      </c>
      <c r="B328" s="27" t="s">
        <v>870</v>
      </c>
      <c r="C328" s="26" t="s">
        <v>78</v>
      </c>
      <c r="D328" s="26" t="s">
        <v>871</v>
      </c>
      <c r="E328" s="28" t="s">
        <v>39</v>
      </c>
      <c r="F328" s="29">
        <v>11</v>
      </c>
      <c r="G328" s="30">
        <v>70.040000000000006</v>
      </c>
      <c r="H328" s="30">
        <v>92.42</v>
      </c>
      <c r="I328" s="30">
        <f t="shared" si="96"/>
        <v>95.58</v>
      </c>
      <c r="J328" s="30">
        <f t="shared" si="97"/>
        <v>1051.3800000000001</v>
      </c>
      <c r="K328" s="2"/>
      <c r="L328" s="30">
        <f t="shared" si="98"/>
        <v>0</v>
      </c>
    </row>
    <row r="329" spans="1:12" s="18" customFormat="1" ht="15" x14ac:dyDescent="0.2">
      <c r="A329" s="26" t="s">
        <v>872</v>
      </c>
      <c r="B329" s="27" t="s">
        <v>873</v>
      </c>
      <c r="C329" s="26" t="s">
        <v>7</v>
      </c>
      <c r="D329" s="26" t="s">
        <v>874</v>
      </c>
      <c r="E329" s="28" t="s">
        <v>39</v>
      </c>
      <c r="F329" s="29">
        <v>32</v>
      </c>
      <c r="G329" s="30">
        <v>37.11</v>
      </c>
      <c r="H329" s="30">
        <v>48.97</v>
      </c>
      <c r="I329" s="30">
        <f t="shared" si="96"/>
        <v>50.64</v>
      </c>
      <c r="J329" s="30">
        <f t="shared" si="97"/>
        <v>1620.48</v>
      </c>
      <c r="K329" s="2"/>
      <c r="L329" s="30">
        <f t="shared" si="98"/>
        <v>0</v>
      </c>
    </row>
    <row r="330" spans="1:12" s="18" customFormat="1" ht="15" x14ac:dyDescent="0.2">
      <c r="A330" s="26" t="s">
        <v>875</v>
      </c>
      <c r="B330" s="27" t="s">
        <v>876</v>
      </c>
      <c r="C330" s="26" t="s">
        <v>7</v>
      </c>
      <c r="D330" s="26" t="s">
        <v>877</v>
      </c>
      <c r="E330" s="28" t="s">
        <v>39</v>
      </c>
      <c r="F330" s="29">
        <v>4</v>
      </c>
      <c r="G330" s="30">
        <v>43.85</v>
      </c>
      <c r="H330" s="30">
        <v>57.86</v>
      </c>
      <c r="I330" s="30">
        <f t="shared" si="96"/>
        <v>59.84</v>
      </c>
      <c r="J330" s="30">
        <f t="shared" si="97"/>
        <v>239.36</v>
      </c>
      <c r="K330" s="2"/>
      <c r="L330" s="30">
        <f t="shared" si="98"/>
        <v>0</v>
      </c>
    </row>
    <row r="331" spans="1:12" s="18" customFormat="1" ht="45" x14ac:dyDescent="0.2">
      <c r="A331" s="26" t="s">
        <v>878</v>
      </c>
      <c r="B331" s="27" t="s">
        <v>879</v>
      </c>
      <c r="C331" s="26" t="s">
        <v>244</v>
      </c>
      <c r="D331" s="26" t="s">
        <v>880</v>
      </c>
      <c r="E331" s="28" t="s">
        <v>405</v>
      </c>
      <c r="F331" s="29">
        <v>1</v>
      </c>
      <c r="G331" s="30">
        <v>50.8</v>
      </c>
      <c r="H331" s="30">
        <v>67.040000000000006</v>
      </c>
      <c r="I331" s="30">
        <f t="shared" si="96"/>
        <v>69.33</v>
      </c>
      <c r="J331" s="30">
        <f t="shared" si="97"/>
        <v>69.33</v>
      </c>
      <c r="K331" s="2"/>
      <c r="L331" s="30">
        <f t="shared" si="98"/>
        <v>0</v>
      </c>
    </row>
    <row r="332" spans="1:12" s="18" customFormat="1" ht="15" x14ac:dyDescent="0.2">
      <c r="A332" s="26" t="s">
        <v>881</v>
      </c>
      <c r="B332" s="27" t="s">
        <v>683</v>
      </c>
      <c r="C332" s="26" t="s">
        <v>78</v>
      </c>
      <c r="D332" s="26" t="s">
        <v>684</v>
      </c>
      <c r="E332" s="28" t="s">
        <v>39</v>
      </c>
      <c r="F332" s="29">
        <v>34</v>
      </c>
      <c r="G332" s="30">
        <v>4.84</v>
      </c>
      <c r="H332" s="30">
        <v>6.39</v>
      </c>
      <c r="I332" s="30">
        <f t="shared" si="96"/>
        <v>6.61</v>
      </c>
      <c r="J332" s="30">
        <f t="shared" si="97"/>
        <v>224.74</v>
      </c>
      <c r="K332" s="2"/>
      <c r="L332" s="30">
        <f t="shared" si="98"/>
        <v>0</v>
      </c>
    </row>
    <row r="333" spans="1:12" s="18" customFormat="1" ht="30" x14ac:dyDescent="0.2">
      <c r="A333" s="26" t="s">
        <v>882</v>
      </c>
      <c r="B333" s="27" t="s">
        <v>883</v>
      </c>
      <c r="C333" s="26" t="s">
        <v>78</v>
      </c>
      <c r="D333" s="26" t="s">
        <v>884</v>
      </c>
      <c r="E333" s="28" t="s">
        <v>39</v>
      </c>
      <c r="F333" s="29">
        <v>2</v>
      </c>
      <c r="G333" s="30">
        <v>78.540000000000006</v>
      </c>
      <c r="H333" s="30">
        <v>103.64</v>
      </c>
      <c r="I333" s="30">
        <f t="shared" si="96"/>
        <v>107.18</v>
      </c>
      <c r="J333" s="30">
        <f t="shared" si="97"/>
        <v>214.36</v>
      </c>
      <c r="K333" s="2"/>
      <c r="L333" s="30">
        <f t="shared" si="98"/>
        <v>0</v>
      </c>
    </row>
    <row r="334" spans="1:12" s="18" customFormat="1" ht="15.75" x14ac:dyDescent="0.2">
      <c r="A334" s="22" t="s">
        <v>885</v>
      </c>
      <c r="B334" s="22"/>
      <c r="C334" s="22"/>
      <c r="D334" s="22" t="s">
        <v>886</v>
      </c>
      <c r="E334" s="22"/>
      <c r="F334" s="23"/>
      <c r="G334" s="24"/>
      <c r="H334" s="24"/>
      <c r="I334" s="24"/>
      <c r="J334" s="25">
        <f>SUBTOTAL(9,J335:J340)</f>
        <v>109214.36</v>
      </c>
      <c r="K334" s="1"/>
      <c r="L334" s="25">
        <f>SUBTOTAL(9,L335:L340)</f>
        <v>0</v>
      </c>
    </row>
    <row r="335" spans="1:12" s="18" customFormat="1" ht="15.75" x14ac:dyDescent="0.2">
      <c r="A335" s="22" t="s">
        <v>887</v>
      </c>
      <c r="B335" s="22"/>
      <c r="C335" s="22"/>
      <c r="D335" s="22" t="s">
        <v>888</v>
      </c>
      <c r="E335" s="22"/>
      <c r="F335" s="23"/>
      <c r="G335" s="24"/>
      <c r="H335" s="24"/>
      <c r="I335" s="24"/>
      <c r="J335" s="25">
        <f>SUBTOTAL(9,J336:J337)</f>
        <v>100245.48</v>
      </c>
      <c r="K335" s="1"/>
      <c r="L335" s="25">
        <f>SUBTOTAL(9,L336:L337)</f>
        <v>0</v>
      </c>
    </row>
    <row r="336" spans="1:12" s="18" customFormat="1" ht="30" x14ac:dyDescent="0.2">
      <c r="A336" s="26" t="s">
        <v>889</v>
      </c>
      <c r="B336" s="27" t="s">
        <v>890</v>
      </c>
      <c r="C336" s="26" t="s">
        <v>7</v>
      </c>
      <c r="D336" s="26" t="s">
        <v>891</v>
      </c>
      <c r="E336" s="28" t="s">
        <v>9</v>
      </c>
      <c r="F336" s="29">
        <v>1110.17</v>
      </c>
      <c r="G336" s="30">
        <v>17.71</v>
      </c>
      <c r="H336" s="30">
        <v>23.37</v>
      </c>
      <c r="I336" s="30">
        <f>ROUND(H336*($G$351),2)</f>
        <v>24.17</v>
      </c>
      <c r="J336" s="30">
        <f t="shared" ref="J336:J337" si="99">ROUND(I336*F336,2)</f>
        <v>26832.81</v>
      </c>
      <c r="K336" s="2"/>
      <c r="L336" s="30">
        <f t="shared" ref="L336:L337" si="100">ROUND(K336*F336,2)</f>
        <v>0</v>
      </c>
    </row>
    <row r="337" spans="1:16" s="18" customFormat="1" ht="45" x14ac:dyDescent="0.2">
      <c r="A337" s="26" t="s">
        <v>892</v>
      </c>
      <c r="B337" s="27" t="s">
        <v>893</v>
      </c>
      <c r="C337" s="26" t="s">
        <v>7</v>
      </c>
      <c r="D337" s="26" t="s">
        <v>894</v>
      </c>
      <c r="E337" s="28" t="s">
        <v>9</v>
      </c>
      <c r="F337" s="29">
        <v>2102.31</v>
      </c>
      <c r="G337" s="30">
        <v>25.59</v>
      </c>
      <c r="H337" s="30">
        <v>33.770000000000003</v>
      </c>
      <c r="I337" s="30">
        <f>ROUND(H337*($G$351),2)</f>
        <v>34.92</v>
      </c>
      <c r="J337" s="30">
        <f t="shared" si="99"/>
        <v>73412.67</v>
      </c>
      <c r="K337" s="2"/>
      <c r="L337" s="30">
        <f t="shared" si="100"/>
        <v>0</v>
      </c>
    </row>
    <row r="338" spans="1:16" s="18" customFormat="1" ht="15.75" x14ac:dyDescent="0.2">
      <c r="A338" s="22" t="s">
        <v>895</v>
      </c>
      <c r="B338" s="22"/>
      <c r="C338" s="22"/>
      <c r="D338" s="22" t="s">
        <v>896</v>
      </c>
      <c r="E338" s="22"/>
      <c r="F338" s="23"/>
      <c r="G338" s="24"/>
      <c r="H338" s="24"/>
      <c r="I338" s="24"/>
      <c r="J338" s="25">
        <f>SUBTOTAL(9,J339:J340)</f>
        <v>8968.880000000001</v>
      </c>
      <c r="K338" s="1"/>
      <c r="L338" s="25">
        <f>SUBTOTAL(9,L339:L340)</f>
        <v>0</v>
      </c>
    </row>
    <row r="339" spans="1:16" s="18" customFormat="1" ht="45" x14ac:dyDescent="0.2">
      <c r="A339" s="26" t="s">
        <v>897</v>
      </c>
      <c r="B339" s="27" t="s">
        <v>898</v>
      </c>
      <c r="C339" s="26" t="s">
        <v>7</v>
      </c>
      <c r="D339" s="26" t="s">
        <v>899</v>
      </c>
      <c r="E339" s="28" t="s">
        <v>9</v>
      </c>
      <c r="F339" s="29">
        <v>143.63999999999999</v>
      </c>
      <c r="G339" s="30">
        <v>20.190000000000001</v>
      </c>
      <c r="H339" s="30">
        <v>26.64</v>
      </c>
      <c r="I339" s="30">
        <f>ROUND(H339*($G$351),2)</f>
        <v>27.55</v>
      </c>
      <c r="J339" s="30">
        <f t="shared" ref="J339:J340" si="101">ROUND(I339*F339,2)</f>
        <v>3957.28</v>
      </c>
      <c r="K339" s="2"/>
      <c r="L339" s="30">
        <f t="shared" ref="L339:L340" si="102">ROUND(K339*F339,2)</f>
        <v>0</v>
      </c>
    </row>
    <row r="340" spans="1:16" s="18" customFormat="1" ht="45" x14ac:dyDescent="0.2">
      <c r="A340" s="26" t="s">
        <v>900</v>
      </c>
      <c r="B340" s="27" t="s">
        <v>901</v>
      </c>
      <c r="C340" s="26" t="s">
        <v>7</v>
      </c>
      <c r="D340" s="26" t="s">
        <v>902</v>
      </c>
      <c r="E340" s="28" t="s">
        <v>9</v>
      </c>
      <c r="F340" s="29">
        <v>143.63999999999999</v>
      </c>
      <c r="G340" s="30">
        <v>25.57</v>
      </c>
      <c r="H340" s="30">
        <v>33.74</v>
      </c>
      <c r="I340" s="30">
        <f>ROUND(H340*($G$351),2)</f>
        <v>34.89</v>
      </c>
      <c r="J340" s="30">
        <f t="shared" si="101"/>
        <v>5011.6000000000004</v>
      </c>
      <c r="K340" s="2"/>
      <c r="L340" s="30">
        <f t="shared" si="102"/>
        <v>0</v>
      </c>
    </row>
    <row r="341" spans="1:16" s="18" customFormat="1" ht="15.75" x14ac:dyDescent="0.2">
      <c r="A341" s="22" t="s">
        <v>903</v>
      </c>
      <c r="B341" s="22"/>
      <c r="C341" s="22"/>
      <c r="D341" s="22" t="s">
        <v>904</v>
      </c>
      <c r="E341" s="22"/>
      <c r="F341" s="23"/>
      <c r="G341" s="24"/>
      <c r="H341" s="24"/>
      <c r="I341" s="24"/>
      <c r="J341" s="25">
        <f>SUBTOTAL(9,J342:J346)</f>
        <v>16850.61</v>
      </c>
      <c r="K341" s="1"/>
      <c r="L341" s="25">
        <f>SUBTOTAL(9,L342:L346)</f>
        <v>0</v>
      </c>
    </row>
    <row r="342" spans="1:16" s="18" customFormat="1" ht="15.75" x14ac:dyDescent="0.2">
      <c r="A342" s="22" t="s">
        <v>905</v>
      </c>
      <c r="B342" s="22"/>
      <c r="C342" s="22"/>
      <c r="D342" s="22" t="s">
        <v>906</v>
      </c>
      <c r="E342" s="22"/>
      <c r="F342" s="23"/>
      <c r="G342" s="24"/>
      <c r="H342" s="24"/>
      <c r="I342" s="24"/>
      <c r="J342" s="25">
        <f>SUBTOTAL(9,J343)</f>
        <v>6113.03</v>
      </c>
      <c r="K342" s="1"/>
      <c r="L342" s="25">
        <f>SUBTOTAL(9,L343)</f>
        <v>0</v>
      </c>
    </row>
    <row r="343" spans="1:16" s="18" customFormat="1" ht="15" x14ac:dyDescent="0.2">
      <c r="A343" s="26" t="s">
        <v>907</v>
      </c>
      <c r="B343" s="27" t="s">
        <v>908</v>
      </c>
      <c r="C343" s="26" t="s">
        <v>7</v>
      </c>
      <c r="D343" s="26" t="s">
        <v>909</v>
      </c>
      <c r="E343" s="28" t="s">
        <v>9</v>
      </c>
      <c r="F343" s="29">
        <v>403.5</v>
      </c>
      <c r="G343" s="30">
        <v>11.1</v>
      </c>
      <c r="H343" s="30">
        <v>14.65</v>
      </c>
      <c r="I343" s="30">
        <f>ROUND(H343*($G$351),2)</f>
        <v>15.15</v>
      </c>
      <c r="J343" s="30">
        <f t="shared" ref="J343" si="103">ROUND(I343*F343,2)</f>
        <v>6113.03</v>
      </c>
      <c r="K343" s="2"/>
      <c r="L343" s="30">
        <f>ROUND(K343*F343,2)</f>
        <v>0</v>
      </c>
    </row>
    <row r="344" spans="1:16" s="18" customFormat="1" ht="15.75" x14ac:dyDescent="0.2">
      <c r="A344" s="22" t="s">
        <v>910</v>
      </c>
      <c r="B344" s="22"/>
      <c r="C344" s="22"/>
      <c r="D344" s="22" t="s">
        <v>911</v>
      </c>
      <c r="E344" s="22"/>
      <c r="F344" s="23"/>
      <c r="G344" s="24"/>
      <c r="H344" s="24"/>
      <c r="I344" s="24"/>
      <c r="J344" s="25">
        <f>SUBTOTAL(9,J345:J346)</f>
        <v>10737.58</v>
      </c>
      <c r="K344" s="1"/>
      <c r="L344" s="25">
        <f>SUBTOTAL(9,L345:L346)</f>
        <v>0</v>
      </c>
    </row>
    <row r="345" spans="1:16" s="18" customFormat="1" ht="45" x14ac:dyDescent="0.2">
      <c r="A345" s="26" t="s">
        <v>912</v>
      </c>
      <c r="B345" s="27" t="s">
        <v>913</v>
      </c>
      <c r="C345" s="26" t="s">
        <v>7</v>
      </c>
      <c r="D345" s="26" t="s">
        <v>914</v>
      </c>
      <c r="E345" s="28" t="s">
        <v>39</v>
      </c>
      <c r="F345" s="29">
        <v>1</v>
      </c>
      <c r="G345" s="30">
        <v>1886.48</v>
      </c>
      <c r="H345" s="30">
        <v>2489.4</v>
      </c>
      <c r="I345" s="30">
        <f>ROUND(H345*($G$351),2)</f>
        <v>2574.54</v>
      </c>
      <c r="J345" s="30">
        <f t="shared" ref="J345:J346" si="104">ROUND(I345*F345,2)</f>
        <v>2574.54</v>
      </c>
      <c r="K345" s="2"/>
      <c r="L345" s="30">
        <f t="shared" ref="L345:L346" si="105">ROUND(K345*F345,2)</f>
        <v>0</v>
      </c>
    </row>
    <row r="346" spans="1:16" s="18" customFormat="1" ht="45" x14ac:dyDescent="0.2">
      <c r="A346" s="26" t="s">
        <v>915</v>
      </c>
      <c r="B346" s="27" t="s">
        <v>916</v>
      </c>
      <c r="C346" s="26" t="s">
        <v>78</v>
      </c>
      <c r="D346" s="26" t="s">
        <v>917</v>
      </c>
      <c r="E346" s="28" t="s">
        <v>9</v>
      </c>
      <c r="F346" s="29">
        <v>12.6</v>
      </c>
      <c r="G346" s="30">
        <v>474.72</v>
      </c>
      <c r="H346" s="30">
        <v>626.44000000000005</v>
      </c>
      <c r="I346" s="30">
        <f>ROUND(H346*($G$351),2)</f>
        <v>647.86</v>
      </c>
      <c r="J346" s="30">
        <f t="shared" si="104"/>
        <v>8163.04</v>
      </c>
      <c r="K346" s="2"/>
      <c r="L346" s="30">
        <f t="shared" si="105"/>
        <v>0</v>
      </c>
    </row>
    <row r="347" spans="1:16" s="18" customFormat="1" ht="15.75" x14ac:dyDescent="0.2">
      <c r="A347" s="32"/>
      <c r="B347" s="32"/>
      <c r="C347" s="32"/>
      <c r="D347" s="33"/>
      <c r="E347" s="34"/>
      <c r="F347" s="35" t="s">
        <v>918</v>
      </c>
      <c r="G347" s="32"/>
      <c r="I347" s="36"/>
      <c r="J347" s="37">
        <f>SUBTOTAL(9,J6:J346)</f>
        <v>2250486.129999999</v>
      </c>
      <c r="K347" s="38"/>
      <c r="L347" s="39">
        <f>SUBTOTAL(9,L6:L346)</f>
        <v>0</v>
      </c>
      <c r="M347" s="40"/>
      <c r="N347" s="40"/>
      <c r="P347" s="31"/>
    </row>
    <row r="348" spans="1:16" ht="14.25" customHeight="1" x14ac:dyDescent="0.2">
      <c r="A348" s="41"/>
      <c r="B348" s="42"/>
      <c r="C348" s="42"/>
      <c r="D348" s="42"/>
      <c r="E348" s="43"/>
      <c r="F348" s="43"/>
      <c r="G348" s="43"/>
      <c r="H348" s="42"/>
      <c r="I348" s="42"/>
      <c r="J348" s="42"/>
      <c r="K348" s="44"/>
      <c r="L348" s="44"/>
    </row>
    <row r="349" spans="1:16" s="49" customFormat="1" ht="39.75" customHeight="1" x14ac:dyDescent="0.2">
      <c r="A349" s="45"/>
      <c r="B349" s="45"/>
      <c r="C349" s="45"/>
      <c r="D349" s="45"/>
      <c r="E349" s="46" t="s">
        <v>923</v>
      </c>
      <c r="F349" s="46"/>
      <c r="G349" s="46"/>
      <c r="H349" s="47"/>
      <c r="I349" s="47"/>
      <c r="J349" s="47"/>
      <c r="K349" s="47"/>
      <c r="L349" s="47"/>
      <c r="M349" s="48"/>
    </row>
    <row r="350" spans="1:16" s="49" customFormat="1" ht="25.5" x14ac:dyDescent="0.2">
      <c r="A350" s="45"/>
      <c r="B350" s="45"/>
      <c r="C350" s="45"/>
      <c r="D350" s="45"/>
      <c r="E350" s="50">
        <v>44805</v>
      </c>
      <c r="F350" s="51">
        <v>45200</v>
      </c>
      <c r="G350" s="52" t="s">
        <v>924</v>
      </c>
      <c r="H350" s="47"/>
      <c r="I350" s="47"/>
      <c r="J350" s="47"/>
      <c r="K350" s="47"/>
      <c r="L350" s="47"/>
      <c r="M350" s="48"/>
      <c r="O350" s="53"/>
    </row>
    <row r="351" spans="1:16" s="49" customFormat="1" ht="15" customHeight="1" x14ac:dyDescent="0.2">
      <c r="A351" s="45"/>
      <c r="B351" s="45"/>
      <c r="C351" s="45"/>
      <c r="D351" s="45"/>
      <c r="E351" s="54">
        <v>1046.5070000000001</v>
      </c>
      <c r="F351" s="55">
        <v>1082.251</v>
      </c>
      <c r="G351" s="56">
        <f>ROUND(F351/E351,4)</f>
        <v>1.0342</v>
      </c>
      <c r="H351" s="47"/>
      <c r="I351" s="47"/>
      <c r="J351" s="47"/>
      <c r="K351" s="47"/>
      <c r="L351" s="47"/>
      <c r="M351" s="48"/>
    </row>
    <row r="352" spans="1:16" ht="93.75" customHeight="1" x14ac:dyDescent="0.2">
      <c r="A352" s="3" t="s">
        <v>938</v>
      </c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</row>
  </sheetData>
  <sheetProtection algorithmName="SHA-512" hashValue="zNiYsvNuAlYAto5sAQSaFgfeo3j7+GFwWJTF9ZcNwcTtWn2zYc4h6Is9qShYAev+oFBVXoK9VBtKGxDIkfpiNA==" saltValue="4dbsT45grJv3PiI43gWxNA==" spinCount="100000" sheet="1" objects="1" scenarios="1"/>
  <mergeCells count="19">
    <mergeCell ref="C1:G1"/>
    <mergeCell ref="E2:F2"/>
    <mergeCell ref="G2:H2"/>
    <mergeCell ref="E3:F3"/>
    <mergeCell ref="G3:H3"/>
    <mergeCell ref="A2:B2"/>
    <mergeCell ref="K4:L4"/>
    <mergeCell ref="A352:L352"/>
    <mergeCell ref="A349:D351"/>
    <mergeCell ref="H349:L351"/>
    <mergeCell ref="A4:A5"/>
    <mergeCell ref="B4:B5"/>
    <mergeCell ref="C4:C5"/>
    <mergeCell ref="D4:D5"/>
    <mergeCell ref="E4:J4"/>
    <mergeCell ref="E349:G349"/>
    <mergeCell ref="A347:C347"/>
    <mergeCell ref="F347:G347"/>
    <mergeCell ref="A348:J348"/>
  </mergeCells>
  <printOptions horizontalCentered="1"/>
  <pageMargins left="0.51181102362204722" right="0.51181102362204722" top="0.98425196850393704" bottom="0.98425196850393704" header="0.51181102362204722" footer="0.51181102362204722"/>
  <pageSetup paperSize="9" scale="42" fitToHeight="0" orientation="portrait" r:id="rId1"/>
  <headerFooter>
    <oddHeader>&amp;L &amp;C &amp;R</oddHeader>
    <oddFooter>&amp;L &amp;C &amp;R</oddFooter>
  </headerFooter>
  <rowBreaks count="4" manualBreakCount="4">
    <brk id="37" max="11" man="1"/>
    <brk id="111" max="11" man="1"/>
    <brk id="182" max="11" man="1"/>
    <brk id="332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 Sintético</vt:lpstr>
      <vt:lpstr>'Orçamento Sintético'!Area_de_impressao</vt:lpstr>
      <vt:lpstr>'Orçamento Sintético'!Titulos_de_impressao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User</cp:lastModifiedBy>
  <cp:revision>0</cp:revision>
  <cp:lastPrinted>2023-12-05T14:00:22Z</cp:lastPrinted>
  <dcterms:created xsi:type="dcterms:W3CDTF">2022-12-13T16:52:33Z</dcterms:created>
  <dcterms:modified xsi:type="dcterms:W3CDTF">2023-12-28T13:27:13Z</dcterms:modified>
</cp:coreProperties>
</file>