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\\FILESERVER\Planejamento\ENGENHARIA\#01 PROJETOS EM ANDAMENTO\#3ª ETAPA CAXIAS\#LICITAÇÃO\LICITAÇÃO  2026 - LUAN\EDITÁVEIS\"/>
    </mc:Choice>
  </mc:AlternateContent>
  <xr:revisionPtr revIDLastSave="0" documentId="13_ncr:1_{BC8CA9FC-16E2-49B2-B613-568B4C842F91}" xr6:coauthVersionLast="47" xr6:coauthVersionMax="47" xr10:uidLastSave="{00000000-0000-0000-0000-000000000000}"/>
  <bookViews>
    <workbookView xWindow="-120" yWindow="-120" windowWidth="24240" windowHeight="13140" tabRatio="879" firstSheet="4" activeTab="4" xr2:uid="{00000000-000D-0000-FFFF-FFFF00000000}"/>
  </bookViews>
  <sheets>
    <sheet name="DADOS OBRA" sheetId="30" r:id="rId1"/>
    <sheet name="DECLARAÇÃO" sheetId="31" r:id="rId2"/>
    <sheet name="BDI-SERVIÇO" sheetId="11" r:id="rId3"/>
    <sheet name="BDI-EQUIPAMENTO" sheetId="15" r:id="rId4"/>
    <sheet name="ORÇAMENTO SINTÉTICO-RESUMO" sheetId="28" r:id="rId5"/>
  </sheets>
  <definedNames>
    <definedName name="_xlnm.Print_Area" localSheetId="3">'BDI-EQUIPAMENTO'!$A$1:$E$43</definedName>
    <definedName name="_xlnm.Print_Area" localSheetId="2">'BDI-SERVIÇO'!$A$1:$E$42</definedName>
    <definedName name="_xlnm.Print_Area" localSheetId="0">'DADOS OBRA'!$A$1:$J$44</definedName>
    <definedName name="_xlnm.Print_Area" localSheetId="1">DECLARAÇÃO!$A$1:$I$22</definedName>
    <definedName name="_xlnm.Print_Area" localSheetId="4">'ORÇAMENTO SINTÉTICO-RESUMO'!$A$1:$J$285</definedName>
    <definedName name="Excel_BuiltIn__FilterDatabase_2">"$#REF!.$A$9:$G$2369"</definedName>
    <definedName name="Excel_BuiltIn_Print_Area_1" localSheetId="4">#REF!</definedName>
    <definedName name="Excel_BuiltIn_Print_Area_1">#REF!</definedName>
    <definedName name="Excel_BuiltIn_Print_Area_4" localSheetId="4">#REF!</definedName>
    <definedName name="Excel_BuiltIn_Print_Area_4">#REF!</definedName>
    <definedName name="_xlnm.Print_Titles" localSheetId="4">'ORÇAMENTO SINTÉTICO-RESUMO'!$1:$7</definedName>
  </definedNames>
  <calcPr calcId="181029" fullPrecision="0"/>
</workbook>
</file>

<file path=xl/calcChain.xml><?xml version="1.0" encoding="utf-8"?>
<calcChain xmlns="http://schemas.openxmlformats.org/spreadsheetml/2006/main">
  <c r="K257" i="28" l="1"/>
  <c r="K260" i="28"/>
  <c r="K263" i="28"/>
  <c r="K266" i="28"/>
  <c r="K11" i="28"/>
  <c r="K12" i="28"/>
  <c r="K17" i="28"/>
  <c r="K22" i="28"/>
  <c r="K27" i="28"/>
  <c r="K33" i="28"/>
  <c r="K38" i="28"/>
  <c r="K45" i="28"/>
  <c r="K52" i="28"/>
  <c r="K57" i="28"/>
  <c r="K66" i="28"/>
  <c r="K72" i="28"/>
  <c r="K80" i="28"/>
  <c r="K82" i="28"/>
  <c r="K86" i="28"/>
  <c r="K133" i="28"/>
  <c r="K142" i="28"/>
  <c r="K156" i="28"/>
  <c r="K169" i="28"/>
  <c r="K186" i="28"/>
  <c r="K216" i="28"/>
  <c r="K217" i="28"/>
  <c r="K224" i="28"/>
  <c r="K229" i="28"/>
  <c r="K235" i="28"/>
  <c r="K240" i="28"/>
  <c r="K252" i="28"/>
  <c r="J280" i="28"/>
  <c r="J279" i="28"/>
  <c r="J278" i="28"/>
  <c r="J277" i="28"/>
  <c r="I277" i="28"/>
  <c r="J276" i="28"/>
  <c r="I276" i="28"/>
  <c r="J275" i="28"/>
  <c r="J274" i="28"/>
  <c r="J266" i="28"/>
  <c r="J263" i="28"/>
  <c r="J260" i="28"/>
  <c r="J257" i="28"/>
  <c r="J252" i="28"/>
  <c r="J240" i="28"/>
  <c r="J235" i="28"/>
  <c r="J229" i="28"/>
  <c r="J224" i="28"/>
  <c r="J217" i="28"/>
  <c r="J216" i="28"/>
  <c r="J186" i="28"/>
  <c r="J169" i="28"/>
  <c r="J156" i="28"/>
  <c r="J142" i="28"/>
  <c r="J133" i="28"/>
  <c r="J86" i="28"/>
  <c r="J82" i="28"/>
  <c r="J80" i="28"/>
  <c r="J72" i="28"/>
  <c r="J66" i="28"/>
  <c r="J57" i="28"/>
  <c r="J52" i="28"/>
  <c r="J45" i="28"/>
  <c r="J38" i="28"/>
  <c r="J33" i="28"/>
  <c r="J27" i="28"/>
  <c r="J22" i="28"/>
  <c r="J17" i="28"/>
  <c r="J12" i="28"/>
  <c r="J11" i="28"/>
  <c r="J8" i="28"/>
  <c r="A9" i="15" l="1"/>
  <c r="A9" i="11"/>
  <c r="A8" i="11"/>
  <c r="A8" i="15" s="1"/>
  <c r="H17" i="31"/>
  <c r="G2" i="28" l="1"/>
  <c r="D22" i="11" l="1"/>
  <c r="D17" i="11"/>
  <c r="D17" i="15" l="1"/>
  <c r="K31" i="28" l="1"/>
  <c r="K215" i="28"/>
  <c r="K99" i="28"/>
  <c r="K78" i="28"/>
  <c r="K88" i="28"/>
  <c r="K180" i="28"/>
  <c r="K77" i="28"/>
  <c r="K128" i="28"/>
  <c r="K49" i="28"/>
  <c r="K123" i="28"/>
  <c r="K198" i="28"/>
  <c r="K79" i="28"/>
  <c r="K69" i="28"/>
  <c r="K101" i="28"/>
  <c r="K87" i="28"/>
  <c r="K120" i="28"/>
  <c r="K60" i="28"/>
  <c r="K270" i="28"/>
  <c r="K249" i="28"/>
  <c r="K248" i="28"/>
  <c r="K268" i="28"/>
  <c r="K184" i="28"/>
  <c r="K203" i="28"/>
  <c r="K43" i="28"/>
  <c r="K166" i="28"/>
  <c r="K35" i="28"/>
  <c r="K208" i="28"/>
  <c r="K37" i="28"/>
  <c r="K238" i="28"/>
  <c r="K230" i="28"/>
  <c r="K262" i="28"/>
  <c r="K68" i="28"/>
  <c r="K197" i="28"/>
  <c r="K164" i="28"/>
  <c r="K74" i="28"/>
  <c r="K233" i="28"/>
  <c r="K179" i="28"/>
  <c r="K162" i="28"/>
  <c r="K97" i="28"/>
  <c r="K168" i="28"/>
  <c r="K147" i="28"/>
  <c r="K24" i="28"/>
  <c r="K189" i="28"/>
  <c r="K176" i="28"/>
  <c r="K226" i="28"/>
  <c r="K30" i="28"/>
  <c r="K75" i="28"/>
  <c r="K51" i="28"/>
  <c r="K151" i="28"/>
  <c r="K81" i="28"/>
  <c r="K13" i="28"/>
  <c r="K227" i="28"/>
  <c r="K202" i="28"/>
  <c r="K174" i="28"/>
  <c r="K95" i="28"/>
  <c r="K223" i="28"/>
  <c r="K122" i="28"/>
  <c r="K14" i="28"/>
  <c r="K98" i="28"/>
  <c r="K219" i="28"/>
  <c r="K39" i="28"/>
  <c r="K199" i="28"/>
  <c r="K47" i="28"/>
  <c r="K132" i="28"/>
  <c r="K205" i="28"/>
  <c r="K269" i="28"/>
  <c r="K127" i="28"/>
  <c r="K65" i="28"/>
  <c r="K129" i="28"/>
  <c r="K247" i="28"/>
  <c r="K40" i="28"/>
  <c r="K185" i="28"/>
  <c r="K93" i="28"/>
  <c r="K70" i="28"/>
  <c r="K9" i="28"/>
  <c r="K59" i="28"/>
  <c r="K191" i="28"/>
  <c r="K64" i="28"/>
  <c r="K175" i="28"/>
  <c r="K144" i="28"/>
  <c r="K225" i="28"/>
  <c r="K125" i="28"/>
  <c r="K232" i="28"/>
  <c r="K36" i="28"/>
  <c r="K23" i="28"/>
  <c r="K155" i="28"/>
  <c r="K91" i="28"/>
  <c r="K244" i="28"/>
  <c r="K121" i="28"/>
  <c r="K100" i="28"/>
  <c r="K194" i="28"/>
  <c r="K58" i="28"/>
  <c r="K250" i="28"/>
  <c r="K15" i="28"/>
  <c r="K178" i="28"/>
  <c r="K231" i="28"/>
  <c r="K254" i="28"/>
  <c r="K173" i="28"/>
  <c r="K159" i="28"/>
  <c r="K54" i="28"/>
  <c r="K143" i="28"/>
  <c r="K141" i="28"/>
  <c r="K210" i="28"/>
  <c r="K264" i="28"/>
  <c r="K265" i="28"/>
  <c r="K211" i="28"/>
  <c r="K259" i="28"/>
  <c r="K139" i="28"/>
  <c r="K94" i="28"/>
  <c r="K102" i="28"/>
  <c r="K242" i="28"/>
  <c r="K108" i="28"/>
  <c r="K187" i="28"/>
  <c r="K149" i="28"/>
  <c r="K89" i="28"/>
  <c r="K63" i="28"/>
  <c r="K28" i="28"/>
  <c r="K171" i="28"/>
  <c r="K119" i="28"/>
  <c r="K163" i="28"/>
  <c r="K117" i="28"/>
  <c r="K137" i="28"/>
  <c r="K16" i="28"/>
  <c r="K53" i="28"/>
  <c r="K165" i="28"/>
  <c r="K152" i="28"/>
  <c r="K158" i="28"/>
  <c r="K34" i="28"/>
  <c r="K41" i="28"/>
  <c r="K272" i="28"/>
  <c r="K206" i="28"/>
  <c r="K256" i="28"/>
  <c r="K222" i="28"/>
  <c r="K167" i="28"/>
  <c r="K19" i="28"/>
  <c r="K61" i="28"/>
  <c r="K150" i="28"/>
  <c r="K50" i="28"/>
  <c r="K20" i="28"/>
  <c r="K267" i="28"/>
  <c r="K42" i="28"/>
  <c r="K148" i="28"/>
  <c r="K170" i="28"/>
  <c r="K107" i="28"/>
  <c r="K181" i="28"/>
  <c r="K32" i="28"/>
  <c r="K251" i="28"/>
  <c r="K44" i="28"/>
  <c r="K46" i="28"/>
  <c r="K83" i="28"/>
  <c r="K131" i="28"/>
  <c r="K161" i="28"/>
  <c r="K213" i="28"/>
  <c r="K96" i="28"/>
  <c r="K110" i="28"/>
  <c r="K204" i="28"/>
  <c r="K85" i="28"/>
  <c r="K140" i="28"/>
  <c r="K190" i="28"/>
  <c r="K271" i="28"/>
  <c r="K172" i="28"/>
  <c r="K71" i="28"/>
  <c r="K92" i="28"/>
  <c r="K157" i="28"/>
  <c r="K104" i="28"/>
  <c r="K116" i="28"/>
  <c r="K109" i="28"/>
  <c r="K234" i="28"/>
  <c r="K138" i="28"/>
  <c r="K126" i="28"/>
  <c r="K130" i="28"/>
  <c r="K10" i="28"/>
  <c r="K55" i="28"/>
  <c r="K106" i="28"/>
  <c r="K192" i="28"/>
  <c r="K177" i="28"/>
  <c r="K146" i="28"/>
  <c r="K193" i="28"/>
  <c r="K207" i="28"/>
  <c r="K212" i="28"/>
  <c r="K236" i="28"/>
  <c r="K29" i="28"/>
  <c r="K218" i="28"/>
  <c r="K114" i="28"/>
  <c r="K153" i="28"/>
  <c r="K136" i="28"/>
  <c r="K135" i="28"/>
  <c r="K239" i="28"/>
  <c r="K182" i="28"/>
  <c r="K21" i="28"/>
  <c r="K209" i="28"/>
  <c r="K221" i="28"/>
  <c r="K188" i="28"/>
  <c r="K253" i="28"/>
  <c r="K111" i="28"/>
  <c r="K103" i="28"/>
  <c r="K246" i="28"/>
  <c r="K67" i="28"/>
  <c r="K118" i="28"/>
  <c r="K201" i="28"/>
  <c r="K255" i="28"/>
  <c r="K26" i="28"/>
  <c r="K134" i="28"/>
  <c r="K196" i="28"/>
  <c r="K48" i="28"/>
  <c r="K241" i="28"/>
  <c r="K200" i="28"/>
  <c r="K154" i="28"/>
  <c r="K237" i="28"/>
  <c r="K245" i="28"/>
  <c r="K261" i="28"/>
  <c r="K112" i="28"/>
  <c r="K145" i="28"/>
  <c r="K220" i="28"/>
  <c r="K214" i="28"/>
  <c r="K258" i="28"/>
  <c r="K90" i="28"/>
  <c r="K73" i="28"/>
  <c r="K160" i="28"/>
  <c r="K62" i="28"/>
  <c r="K25" i="28"/>
  <c r="K115" i="28"/>
  <c r="K105" i="28"/>
  <c r="K183" i="28"/>
  <c r="K243" i="28"/>
  <c r="K76" i="28"/>
  <c r="K228" i="28"/>
  <c r="K124" i="28"/>
  <c r="K56" i="28"/>
  <c r="K18" i="28"/>
  <c r="K84" i="28"/>
  <c r="K113" i="28"/>
  <c r="K195" i="28"/>
  <c r="J185" i="28" l="1"/>
  <c r="J101" i="28"/>
  <c r="J175" i="28"/>
  <c r="J265" i="28"/>
  <c r="J157" i="28"/>
  <c r="J23" i="28"/>
  <c r="J150" i="28"/>
  <c r="J201" i="28"/>
  <c r="J151" i="28"/>
  <c r="J119" i="28"/>
  <c r="J234" i="28"/>
  <c r="J125" i="28"/>
  <c r="J104" i="28"/>
  <c r="J121" i="28"/>
  <c r="J255" i="28"/>
  <c r="J192" i="28"/>
  <c r="J153" i="28"/>
  <c r="J181" i="28"/>
  <c r="J248" i="28"/>
  <c r="J105" i="28"/>
  <c r="J209" i="28"/>
  <c r="J42" i="28"/>
  <c r="J20" i="28"/>
  <c r="J269" i="28"/>
  <c r="J262" i="28"/>
  <c r="J92" i="28"/>
  <c r="J218" i="28"/>
  <c r="J137" i="28"/>
  <c r="J56" i="28"/>
  <c r="J268" i="28"/>
  <c r="J180" i="28"/>
  <c r="J35" i="28"/>
  <c r="J254" i="28"/>
  <c r="J102" i="28"/>
  <c r="J264" i="28"/>
  <c r="J160" i="28"/>
  <c r="J71" i="28"/>
  <c r="J44" i="28"/>
  <c r="J65" i="28"/>
  <c r="J145" i="28"/>
  <c r="J49" i="28"/>
  <c r="J75" i="28"/>
  <c r="J96" i="28"/>
  <c r="J203" i="28"/>
  <c r="J13" i="28"/>
  <c r="J47" i="28"/>
  <c r="J132" i="28"/>
  <c r="J19" i="28"/>
  <c r="J215" i="28"/>
  <c r="J98" i="28"/>
  <c r="J25" i="28"/>
  <c r="J120" i="28"/>
  <c r="J213" i="28"/>
  <c r="J206" i="28"/>
  <c r="J100" i="28"/>
  <c r="J195" i="28"/>
  <c r="J10" i="28"/>
  <c r="J131" i="28"/>
  <c r="J107" i="28"/>
  <c r="J15" i="28"/>
  <c r="J202" i="28"/>
  <c r="J189" i="28"/>
  <c r="J267" i="28"/>
  <c r="J223" i="28"/>
  <c r="J62" i="28"/>
  <c r="J97" i="28"/>
  <c r="J194" i="28"/>
  <c r="J222" i="28"/>
  <c r="J152" i="28"/>
  <c r="J32" i="28"/>
  <c r="J67" i="28"/>
  <c r="J207" i="28"/>
  <c r="J200" i="28"/>
  <c r="J210" i="28"/>
  <c r="J110" i="28"/>
  <c r="J112" i="28"/>
  <c r="J190" i="28"/>
  <c r="J21" i="28"/>
  <c r="J220" i="28"/>
  <c r="J158" i="28"/>
  <c r="J261" i="28"/>
  <c r="J225" i="28"/>
  <c r="J155" i="28"/>
  <c r="J70" i="28"/>
  <c r="J63" i="28"/>
  <c r="J127" i="28"/>
  <c r="J199" i="28"/>
  <c r="J212" i="28"/>
  <c r="J54" i="28"/>
  <c r="J134" i="28"/>
  <c r="J183" i="28"/>
  <c r="J115" i="28"/>
  <c r="J204" i="28"/>
  <c r="J50" i="28"/>
  <c r="J89" i="28"/>
  <c r="J29" i="28"/>
  <c r="J238" i="28"/>
  <c r="J118" i="28"/>
  <c r="J60" i="28"/>
  <c r="J167" i="28"/>
  <c r="J55" i="28"/>
  <c r="J271" i="28"/>
  <c r="J106" i="28"/>
  <c r="J77" i="28"/>
  <c r="J146" i="28"/>
  <c r="J236" i="28"/>
  <c r="J39" i="28"/>
  <c r="J139" i="28"/>
  <c r="J198" i="28"/>
  <c r="J143" i="28"/>
  <c r="J230" i="28"/>
  <c r="J124" i="28"/>
  <c r="J91" i="28"/>
  <c r="J173" i="28"/>
  <c r="J232" i="28"/>
  <c r="J242" i="28"/>
  <c r="J90" i="28"/>
  <c r="J81" i="28"/>
  <c r="J162" i="28"/>
  <c r="J122" i="28"/>
  <c r="J68" i="28"/>
  <c r="J179" i="28"/>
  <c r="J177" i="28"/>
  <c r="J129" i="28"/>
  <c r="J108" i="28"/>
  <c r="J171" i="28"/>
  <c r="J9" i="28"/>
  <c r="J208" i="28"/>
  <c r="J245" i="28"/>
  <c r="J83" i="28"/>
  <c r="J178" i="28"/>
  <c r="J272" i="28"/>
  <c r="J16" i="28"/>
  <c r="J95" i="28"/>
  <c r="J228" i="28"/>
  <c r="J172" i="28"/>
  <c r="J168" i="28"/>
  <c r="J259" i="28"/>
  <c r="J241" i="28"/>
  <c r="J233" i="28"/>
  <c r="J193" i="28"/>
  <c r="J41" i="28"/>
  <c r="J244" i="28"/>
  <c r="J28" i="28"/>
  <c r="J166" i="28"/>
  <c r="J123" i="28"/>
  <c r="J135" i="28"/>
  <c r="J247" i="28"/>
  <c r="J214" i="28"/>
  <c r="J147" i="28"/>
  <c r="J36" i="28"/>
  <c r="J58" i="28"/>
  <c r="J140" i="28"/>
  <c r="J270" i="28"/>
  <c r="J176" i="28"/>
  <c r="J14" i="28"/>
  <c r="J53" i="28"/>
  <c r="J43" i="28"/>
  <c r="J78" i="28"/>
  <c r="J211" i="28"/>
  <c r="J79" i="28"/>
  <c r="J163" i="28"/>
  <c r="J184" i="28"/>
  <c r="J85" i="28"/>
  <c r="J256" i="28"/>
  <c r="J61" i="28"/>
  <c r="J24" i="28"/>
  <c r="J253" i="28"/>
  <c r="J74" i="28"/>
  <c r="J144" i="28"/>
  <c r="J250" i="28"/>
  <c r="J84" i="28"/>
  <c r="J246" i="28"/>
  <c r="J117" i="28"/>
  <c r="J251" i="28"/>
  <c r="J37" i="28"/>
  <c r="J87" i="28"/>
  <c r="J128" i="28"/>
  <c r="J226" i="28"/>
  <c r="J170" i="28"/>
  <c r="J154" i="28"/>
  <c r="J249" i="28"/>
  <c r="J69" i="28"/>
  <c r="J30" i="28"/>
  <c r="J187" i="28"/>
  <c r="J165" i="28"/>
  <c r="J141" i="28"/>
  <c r="J237" i="28"/>
  <c r="J196" i="28"/>
  <c r="J231" i="28"/>
  <c r="J46" i="28"/>
  <c r="J34" i="28"/>
  <c r="J114" i="28"/>
  <c r="J18" i="28"/>
  <c r="J40" i="28"/>
  <c r="J161" i="28"/>
  <c r="J182" i="28"/>
  <c r="J126" i="28"/>
  <c r="J174" i="28"/>
  <c r="J116" i="28"/>
  <c r="J48" i="28"/>
  <c r="J88" i="28"/>
  <c r="J164" i="28"/>
  <c r="J31" i="28"/>
  <c r="J111" i="28"/>
  <c r="J103" i="28"/>
  <c r="J258" i="28"/>
  <c r="J239" i="28"/>
  <c r="J51" i="28"/>
  <c r="J191" i="28"/>
  <c r="J64" i="28"/>
  <c r="J76" i="28"/>
  <c r="J188" i="28"/>
  <c r="J109" i="28"/>
  <c r="J221" i="28"/>
  <c r="J148" i="28"/>
  <c r="J99" i="28"/>
  <c r="J94" i="28"/>
  <c r="J205" i="28"/>
  <c r="J130" i="28"/>
  <c r="J136" i="28"/>
  <c r="J26" i="28"/>
  <c r="J73" i="28"/>
  <c r="J197" i="28"/>
  <c r="J113" i="28"/>
  <c r="J149" i="28"/>
  <c r="J138" i="28"/>
  <c r="J59" i="28"/>
  <c r="J243" i="28"/>
  <c r="J219" i="28"/>
  <c r="J227" i="28"/>
  <c r="J159" i="28"/>
  <c r="J93" i="28"/>
</calcChain>
</file>

<file path=xl/sharedStrings.xml><?xml version="1.0" encoding="utf-8"?>
<sst xmlns="http://schemas.openxmlformats.org/spreadsheetml/2006/main" count="1378" uniqueCount="770">
  <si>
    <t>ITEM</t>
  </si>
  <si>
    <t>DESCRIÇÃO</t>
  </si>
  <si>
    <t>CÓDIGO</t>
  </si>
  <si>
    <t>%</t>
  </si>
  <si>
    <t>PLANILHA ORÇAMENTÁRIA</t>
  </si>
  <si>
    <t>Obra:</t>
  </si>
  <si>
    <t>End:</t>
  </si>
  <si>
    <t>DECLARAÇÃO</t>
  </si>
  <si>
    <t xml:space="preserve">Declaramos para os devidos fins que os quantitativos constantes nesta planilha orçamentária estão de acordo com os projetos de arquitetura e engenharia da obra. </t>
  </si>
  <si>
    <t>Os itens não constantes nas planilhas referenciais tomadas como base, tiveram seu valor obtido segundo cotações de mercado.</t>
  </si>
  <si>
    <t>___________________________________________</t>
  </si>
  <si>
    <t>ANEXO</t>
  </si>
  <si>
    <t xml:space="preserve"> BONIFICAÇÃO E DESPESAS INDIRETAS</t>
  </si>
  <si>
    <t>COMPOSIÇÃO DA B.D.I.</t>
  </si>
  <si>
    <t>BONIFICAÇÃO</t>
  </si>
  <si>
    <t>B</t>
  </si>
  <si>
    <t>DESPESAS INDIRETAS</t>
  </si>
  <si>
    <t>2.1</t>
  </si>
  <si>
    <t>ADMINISTRAÇÃO CENTRAL</t>
  </si>
  <si>
    <t>AC</t>
  </si>
  <si>
    <t>2.2</t>
  </si>
  <si>
    <t>SEGURO + GARANTIA</t>
  </si>
  <si>
    <t>S + G</t>
  </si>
  <si>
    <t>2.3</t>
  </si>
  <si>
    <t>RISCO</t>
  </si>
  <si>
    <t>R</t>
  </si>
  <si>
    <t>2.4</t>
  </si>
  <si>
    <t>DESPESAS FINANCEIRAS</t>
  </si>
  <si>
    <t>DF</t>
  </si>
  <si>
    <t>Impostos</t>
  </si>
  <si>
    <t>I</t>
  </si>
  <si>
    <t>3.1</t>
  </si>
  <si>
    <t>COFINS</t>
  </si>
  <si>
    <t>i°</t>
  </si>
  <si>
    <t>3.2</t>
  </si>
  <si>
    <t>ISS</t>
  </si>
  <si>
    <t>i¹</t>
  </si>
  <si>
    <t>3.3</t>
  </si>
  <si>
    <t>PIS</t>
  </si>
  <si>
    <t>i²</t>
  </si>
  <si>
    <t>3.4</t>
  </si>
  <si>
    <t>CPRB – Contribuição Previdenciária Sobre a Receita Bruta</t>
  </si>
  <si>
    <r>
      <t>i</t>
    </r>
    <r>
      <rPr>
        <sz val="10"/>
        <color indexed="8"/>
        <rFont val="Calibri"/>
        <family val="2"/>
      </rPr>
      <t>³</t>
    </r>
  </si>
  <si>
    <t xml:space="preserve">TOTAL TAXA DE B.D.I. </t>
  </si>
  <si>
    <t>X = Taxa referente ao somatório das despesas indiretas, exceto tributos e despesas financeiras;</t>
  </si>
  <si>
    <t>X= AC/100 + (S+G)/100 + R/100</t>
  </si>
  <si>
    <t>Y = Taxa representativa das despesas financeiras;</t>
  </si>
  <si>
    <t>Y= DF/100</t>
  </si>
  <si>
    <t>Z = Taxa representativa do lucro;</t>
  </si>
  <si>
    <t>Z= B/100</t>
  </si>
  <si>
    <t>I = Taxa representativa da incidência de tributos.</t>
  </si>
  <si>
    <r>
      <t xml:space="preserve"> I = i/100°+i¹/100+i²/100+i</t>
    </r>
    <r>
      <rPr>
        <sz val="10"/>
        <color indexed="8"/>
        <rFont val="Calibri"/>
        <family val="2"/>
      </rPr>
      <t>³</t>
    </r>
    <r>
      <rPr>
        <sz val="10"/>
        <color indexed="8"/>
        <rFont val="Arial"/>
        <family val="2"/>
      </rPr>
      <t>/100</t>
    </r>
  </si>
  <si>
    <t>Alíquota CPRB definida pelas leis 12.546/11, 12.844/13 e 13.161/15</t>
  </si>
  <si>
    <t>Data:</t>
  </si>
  <si>
    <t>REFERÊNCIA</t>
  </si>
  <si>
    <t>UN</t>
  </si>
  <si>
    <t>BASE</t>
  </si>
  <si>
    <t>SINAPI</t>
  </si>
  <si>
    <t>LIMPEZA E SERVIÇOS FINAIS</t>
  </si>
  <si>
    <t xml:space="preserve"> 1.1 </t>
  </si>
  <si>
    <t>m²</t>
  </si>
  <si>
    <t xml:space="preserve"> 2.1 </t>
  </si>
  <si>
    <t>m³</t>
  </si>
  <si>
    <t xml:space="preserve"> 3.1 </t>
  </si>
  <si>
    <t xml:space="preserve"> 3.2 </t>
  </si>
  <si>
    <t xml:space="preserve"> 5.1 </t>
  </si>
  <si>
    <t xml:space="preserve"> 6.1 </t>
  </si>
  <si>
    <t xml:space="preserve"> 7.1 </t>
  </si>
  <si>
    <t>BDI PARA SERVIÇOS</t>
  </si>
  <si>
    <t>BDI PARA EQUIPAMENTOS</t>
  </si>
  <si>
    <t>B.D.I. SERVIÇO:</t>
  </si>
  <si>
    <t>B.D.I. EQUIPAMENTOS:</t>
  </si>
  <si>
    <t>QTD.</t>
  </si>
  <si>
    <t>un</t>
  </si>
  <si>
    <t>Próprio</t>
  </si>
  <si>
    <t>ADMINISTRAÇÃO LOCAL</t>
  </si>
  <si>
    <t xml:space="preserve"> 6.2 </t>
  </si>
  <si>
    <t>M</t>
  </si>
  <si>
    <t>KG</t>
  </si>
  <si>
    <t xml:space="preserve"> 8.1 </t>
  </si>
  <si>
    <t xml:space="preserve"> 96523 </t>
  </si>
  <si>
    <t xml:space="preserve"> 92759 </t>
  </si>
  <si>
    <t>ARMAÇÃO DE PILAR OU VIGA DE ESTRUTURA CONVENCIONAL DE CONCRETO ARMADO UTILIZANDO AÇO CA-60 DE 5,0 MM - MONTAGEM. AF_06/2022</t>
  </si>
  <si>
    <t xml:space="preserve"> 92762 </t>
  </si>
  <si>
    <t>ARMAÇÃO DE PILAR OU VIGA DE ESTRUTURA CONVENCIONAL DE CONCRETO ARMADO UTILIZANDO AÇO CA-50 DE 10,0 MM - MONTAGEM. AF_06/2022</t>
  </si>
  <si>
    <t>ESQUADRIAS</t>
  </si>
  <si>
    <t xml:space="preserve"> 9.1 </t>
  </si>
  <si>
    <t xml:space="preserve"> 9.2 </t>
  </si>
  <si>
    <t xml:space="preserve"> 12.1 </t>
  </si>
  <si>
    <t>Responsáveis técnicos</t>
  </si>
  <si>
    <t xml:space="preserve"> 91170 </t>
  </si>
  <si>
    <t>L</t>
  </si>
  <si>
    <t xml:space="preserve"> 5.2 </t>
  </si>
  <si>
    <t xml:space="preserve"> 8.2 </t>
  </si>
  <si>
    <t>m</t>
  </si>
  <si>
    <t xml:space="preserve"> 91835 </t>
  </si>
  <si>
    <t>PINTURA</t>
  </si>
  <si>
    <t xml:space="preserve"> 13.1 </t>
  </si>
  <si>
    <t xml:space="preserve"> 14.1 </t>
  </si>
  <si>
    <t xml:space="preserve"> 15.1 </t>
  </si>
  <si>
    <t xml:space="preserve"> 15.2 </t>
  </si>
  <si>
    <t xml:space="preserve"> 3.3 </t>
  </si>
  <si>
    <t>INSTALAÇÕES ELÉTRICAS</t>
  </si>
  <si>
    <t xml:space="preserve"> 16.1 </t>
  </si>
  <si>
    <t xml:space="preserve"> 16.2 </t>
  </si>
  <si>
    <t xml:space="preserve"> 17.1 </t>
  </si>
  <si>
    <t xml:space="preserve"> 17.2 </t>
  </si>
  <si>
    <t xml:space="preserve"> 18.1 </t>
  </si>
  <si>
    <t xml:space="preserve"> 18.2 </t>
  </si>
  <si>
    <t>ZERADO</t>
  </si>
  <si>
    <t>Total SEM BDI DA OBRA</t>
  </si>
  <si>
    <t>Total COM BDI DA OBRA</t>
  </si>
  <si>
    <t>BDI DA OBRA</t>
  </si>
  <si>
    <t>ESCAVAÇÃO MANUAL PARA BLOCO DE COROAMENTO OU SAPATA (INCLUINDO ESCAVAÇÃO PARA COLOCAÇÃO DE FÔRMAS). AF_01/2024</t>
  </si>
  <si>
    <t xml:space="preserve"> 7.2 </t>
  </si>
  <si>
    <t xml:space="preserve"> 91953 </t>
  </si>
  <si>
    <t>INTERRUPTOR SIMPLES (1 MÓDULO), 10A/250V, INCLUINDO SUPORTE E PLACA - FORNECIMENTO E INSTALAÇÃO. AF_03/2023</t>
  </si>
  <si>
    <t xml:space="preserve"> 11.1 </t>
  </si>
  <si>
    <t xml:space="preserve"> 11.2 </t>
  </si>
  <si>
    <t xml:space="preserve"> 12.2 </t>
  </si>
  <si>
    <t xml:space="preserve"> 12.3 </t>
  </si>
  <si>
    <t xml:space="preserve"> 12.4 </t>
  </si>
  <si>
    <t>Este orçamento e seus anexos seguem as diretrizes e orientações da LEI Nº 14.133, DE 1º DE ABRIL DE 2021, o Decreto Nº 7.983, de 8 de abril de 2013, art. 9º da Resolução CNJ 114 de 20/04/10 e Resolução N° 366, de 22 Novembro de 2022.</t>
  </si>
  <si>
    <t>LUCRO</t>
  </si>
  <si>
    <t>AL</t>
  </si>
  <si>
    <t>R+S+G</t>
  </si>
  <si>
    <t>DESPESAS E ENCARGOS FINANCEIROS</t>
  </si>
  <si>
    <t>Z= L/100</t>
  </si>
  <si>
    <t>X= AC/100 + AL/100 + (R+S+G)/100 + DF/100</t>
  </si>
  <si>
    <t>Percentuais extraídos da Resolução N° 366, de 22 Novembro de 2022.</t>
  </si>
  <si>
    <t xml:space="preserve"> Aquisição de materiais e equipamentos nas planilhas orçamentárias, adotando o valor do material ou equipamento acrescido de um BDI de 15,57%</t>
  </si>
  <si>
    <t xml:space="preserve"> 103689 </t>
  </si>
  <si>
    <t>FORNECIMENTO E INSTALAÇÃO DE PLACA DE OBRA COM CHAPA GALVANIZADA E ESTRUTURA DE MADEIRA. AF_03/2022_PS</t>
  </si>
  <si>
    <t>IOPES</t>
  </si>
  <si>
    <t>und</t>
  </si>
  <si>
    <t xml:space="preserve"> 6.3 </t>
  </si>
  <si>
    <t xml:space="preserve"> 96536 </t>
  </si>
  <si>
    <t>FABRICAÇÃO, MONTAGEM E DESMONTAGEM DE FÔRMA PARA VIGA BALDRAME, EM MADEIRA SERRADA, E=25 MM, 4 UTILIZAÇÕES. AF_01/2024</t>
  </si>
  <si>
    <t xml:space="preserve"> 92760 </t>
  </si>
  <si>
    <t>ARMAÇÃO DE PILAR OU VIGA DE ESTRUTURA CONVENCIONAL DE CONCRETO ARMADO UTILIZANDO AÇO CA-50 DE 6,3 MM - MONTAGEM. AF_06/2022</t>
  </si>
  <si>
    <t xml:space="preserve"> 92761 </t>
  </si>
  <si>
    <t>ARMAÇÃO DE PILAR OU VIGA DE ESTRUTURA CONVENCIONAL DE CONCRETO ARMADO UTILIZANDO AÇO CA-50 DE 8,0 MM - MONTAGEM. AF_06/2022</t>
  </si>
  <si>
    <t xml:space="preserve"> 150628 </t>
  </si>
  <si>
    <t xml:space="preserve"> 150629 </t>
  </si>
  <si>
    <t xml:space="preserve"> 91926 </t>
  </si>
  <si>
    <t>CABO DE COBRE FLEXÍVEL ISOLADO, 2,5 MM², ANTI-CHAMA 450/750 V, PARA CIRCUITOS TERMINAIS - FORNECIMENTO E INSTALAÇÃO. AF_03/2023</t>
  </si>
  <si>
    <t xml:space="preserve"> 93654 </t>
  </si>
  <si>
    <t>DISJUNTOR MONOPOLAR TIPO DIN, CORRENTE NOMINAL DE 16A - FORNECIMENTO E INSTALAÇÃO. AF_10/2020</t>
  </si>
  <si>
    <t xml:space="preserve"> 91930 </t>
  </si>
  <si>
    <t>CABO DE COBRE FLEXÍVEL ISOLADO, 6 MM², ANTI-CHAMA 450/750 V, PARA CIRCUITOS TERMINAIS - FORNECIMENTO E INSTALAÇÃO. AF_03/2023</t>
  </si>
  <si>
    <t>kg</t>
  </si>
  <si>
    <t xml:space="preserve"> 98689 </t>
  </si>
  <si>
    <t>SOLEIRA EM GRANITO, LARGURA 15 CM, ESPESSURA 2,0 CM. AF_09/2020</t>
  </si>
  <si>
    <t xml:space="preserve"> 101965 </t>
  </si>
  <si>
    <t>PEITORIL LINEAR EM GRANITO OU MÁRMORE, L = 15CM, COMPRIMENTO DE ATÉ 2M, ASSENTADO COM ARGAMASSA 1:6 COM ADITIVO. AF_11/2020</t>
  </si>
  <si>
    <t xml:space="preserve"> 200401 </t>
  </si>
  <si>
    <t>Limpeza geral da obra (edificação)</t>
  </si>
  <si>
    <t xml:space="preserve"> 92267 </t>
  </si>
  <si>
    <t>FABRICAÇÃO DE FÔRMA PARA LAJES, EM CHAPA DE MADEIRA COMPENSADA RESINADA, E = 17 MM. AF_09/2020</t>
  </si>
  <si>
    <t>FIXAÇÃO DE TUBOS HORIZONTAIS DE PVC ÁGUA, PVC ESGOTO, PVC ÁGUA PLUVIAL, CPVC, PPR, COBRE OU AÇO, DIÂMETROS MENORES OU IGUAIS A 40 MM, COM ABRAÇADEIRA METÁLICA RÍGIDA TIPO U PERFIL 1 1/4", FIXADA EM PERFILADO EM LAJE. AF_09/2023_PS</t>
  </si>
  <si>
    <t xml:space="preserve"> 4.1 </t>
  </si>
  <si>
    <t xml:space="preserve"> 4.2 </t>
  </si>
  <si>
    <t xml:space="preserve"> 4.3 </t>
  </si>
  <si>
    <t xml:space="preserve"> 7.3 </t>
  </si>
  <si>
    <t xml:space="preserve"> 7.4 </t>
  </si>
  <si>
    <t xml:space="preserve"> 7.5 </t>
  </si>
  <si>
    <t xml:space="preserve"> 7.6 </t>
  </si>
  <si>
    <t xml:space="preserve"> 7.7 </t>
  </si>
  <si>
    <t>ORSE</t>
  </si>
  <si>
    <t xml:space="preserve"> 89408 </t>
  </si>
  <si>
    <t>JOELHO 90 GRAUS, PVC, SOLDÁVEL, DN 25MM, INSTALADO EM RAMAL DE DISTRIBUIÇÃO DE ÁGUA - FORNECIMENTO E INSTALAÇÃO. AF_06/2022</t>
  </si>
  <si>
    <t xml:space="preserve"> 170519 </t>
  </si>
  <si>
    <t xml:space="preserve"> 89987 </t>
  </si>
  <si>
    <t>REGISTRO DE GAVETA BRUTO, LATÃO, ROSCÁVEL, 3/4", COM ACABAMENTO E CANOPLA CROMADOS - FORNECIMENTO E INSTALAÇÃO. AF_08/2021</t>
  </si>
  <si>
    <t xml:space="preserve"> 89429 </t>
  </si>
  <si>
    <t>ADAPTADOR CURTO COM BOLSA E ROSCA PARA REGISTRO, PVC, SOLDÁVEL, DN 25MM X 3/4 , INSTALADO EM RAMAL DE DISTRIBUIÇÃO DE ÁGUA - FORNECIMENTO E INSTALAÇÃO. AF_06/2022</t>
  </si>
  <si>
    <t xml:space="preserve"> 89402 </t>
  </si>
  <si>
    <t xml:space="preserve"> 90373 </t>
  </si>
  <si>
    <t>JOELHO 90 GRAUS COM BUCHA DE LATÃO, PVC, SOLDÁVEL, DN 25MM, X 1/2  INSTALADO EM RAMAL OU SUB-RAMAL DE ÁGUA - FORNECIMENTO E INSTALAÇÃO. AF_06/2022</t>
  </si>
  <si>
    <t xml:space="preserve"> 86879 </t>
  </si>
  <si>
    <t xml:space="preserve"> 89728 </t>
  </si>
  <si>
    <t>CURVA CURTA 90 GRAUS, PVC, SERIE NORMAL, ESGOTO PREDIAL, DN 40 MM, JUNTA SOLDÁVEL, FORNECIDO E INSTALADO EM RAMAL DE DESCARGA OU RAMAL DE ESGOTO SANITÁRIO. AF_08/2022</t>
  </si>
  <si>
    <t xml:space="preserve"> 89712 </t>
  </si>
  <si>
    <t>TUBO PVC, SERIE NORMAL, ESGOTO PREDIAL, DN 50 MM, FORNECIDO E INSTALADO EM RAMAL DE DESCARGA OU RAMAL DE ESGOTO SANITÁRIO. AF_08/2022</t>
  </si>
  <si>
    <t xml:space="preserve"> 89801 </t>
  </si>
  <si>
    <t>JOELHO 90 GRAUS, PVC, SERIE NORMAL, ESGOTO PREDIAL, DN 50 MM, JUNTA ELÁSTICA, FORNECIDO E INSTALADO EM PRUMADA DE ESGOTO SANITÁRIO OU VENTILAÇÃO. AF_08/2022</t>
  </si>
  <si>
    <t>ISS DO MUNICÍPIO</t>
  </si>
  <si>
    <t>TOTAL COM BDI</t>
  </si>
  <si>
    <t>ONERADO</t>
  </si>
  <si>
    <t>ORÇAMENTO SINTÉTICO - SERVIÇOS - ONERADO</t>
  </si>
  <si>
    <r>
      <t xml:space="preserve">O percentual de encargos sociais adotado é de </t>
    </r>
    <r>
      <rPr>
        <b/>
        <i/>
        <sz val="11"/>
        <rFont val="Calibri"/>
        <family val="2"/>
        <scheme val="minor"/>
      </rPr>
      <t>116,89% (horista) e 72,95% (mensalista)</t>
    </r>
    <r>
      <rPr>
        <i/>
        <sz val="11"/>
        <rFont val="Calibri"/>
        <family val="2"/>
        <scheme val="minor"/>
      </rPr>
      <t xml:space="preserve">, Conforme SINAPI - Sistema Nacional de Pesquisa de Custos e Índices da Construção Civil mantido e divulgado pela Caixa Econômica Federal. </t>
    </r>
  </si>
  <si>
    <t xml:space="preserve"> 2.1.1 </t>
  </si>
  <si>
    <t xml:space="preserve"> 2.1.2 </t>
  </si>
  <si>
    <t xml:space="preserve"> 2.1.3 </t>
  </si>
  <si>
    <t xml:space="preserve"> 2.1.4 </t>
  </si>
  <si>
    <t xml:space="preserve"> 2.2.1 </t>
  </si>
  <si>
    <t xml:space="preserve"> 2.2.2 </t>
  </si>
  <si>
    <t xml:space="preserve"> 2.2.3 </t>
  </si>
  <si>
    <t xml:space="preserve"> 2.2.4 </t>
  </si>
  <si>
    <t xml:space="preserve"> 4.4 </t>
  </si>
  <si>
    <t xml:space="preserve"> 4.5 </t>
  </si>
  <si>
    <t xml:space="preserve"> 4.6 </t>
  </si>
  <si>
    <t xml:space="preserve"> 4.7 </t>
  </si>
  <si>
    <t xml:space="preserve"> 4.8 </t>
  </si>
  <si>
    <t xml:space="preserve"> 4.9 </t>
  </si>
  <si>
    <t xml:space="preserve"> 4.10 </t>
  </si>
  <si>
    <t xml:space="preserve"> 4.11 </t>
  </si>
  <si>
    <t xml:space="preserve"> 4.12 </t>
  </si>
  <si>
    <t xml:space="preserve"> 4.13 </t>
  </si>
  <si>
    <t xml:space="preserve"> 4.14 </t>
  </si>
  <si>
    <t xml:space="preserve"> 92763 </t>
  </si>
  <si>
    <t>ARMAÇÃO DE PILAR OU VIGA DE ESTRUTURA CONVENCIONAL DE CONCRETO ARMADO UTILIZANDO AÇO CA-50 DE 12,5 MM - MONTAGEM. AF_06/2022</t>
  </si>
  <si>
    <t xml:space="preserve"> 95943 </t>
  </si>
  <si>
    <t>ARMAÇÃO DE ESCADA, DE UMA ESTRUTURA CONVENCIONAL DE CONCRETO ARMADO UTILIZANDO AÇO CA-60 DE 5,0 MM - MONTAGEM. AF_11/2020</t>
  </si>
  <si>
    <t xml:space="preserve"> 95944 </t>
  </si>
  <si>
    <t>ARMAÇÃO DE ESCADA, DE UMA ESTRUTURA CONVENCIONAL DE CONCRETO ARMADO UTILIZANDO AÇO CA-50 DE 6,3 MM - MONTAGEM. AF_11/2020</t>
  </si>
  <si>
    <t xml:space="preserve"> 95946 </t>
  </si>
  <si>
    <t>ARMAÇÃO DE ESCADA, DE UMA ESTRUTURA CONVENCIONAL DE CONCRETO ARMADO UTILIZANDO AÇO CA-50 DE 10,0 MM - MONTAGEM. AF_11/2020</t>
  </si>
  <si>
    <t xml:space="preserve"> 92768 </t>
  </si>
  <si>
    <t>ARMAÇÃO DE LAJE DE ESTRUTURA CONVENCIONAL DE CONCRETO ARMADO UTILIZANDO AÇO CA-60 DE 5,0 MM - MONTAGEM. AF_06/2022</t>
  </si>
  <si>
    <t xml:space="preserve"> 92769 </t>
  </si>
  <si>
    <t>ARMAÇÃO DE LAJE DE ESTRUTURA CONVENCIONAL DE CONCRETO ARMADO UTILIZANDO AÇO CA-50 DE 6,3 MM - MONTAGEM. AF_06/2022</t>
  </si>
  <si>
    <t xml:space="preserve"> 141111 </t>
  </si>
  <si>
    <t>Caixa de areia em alv. de bloco de concreto 9x19x39, dim. 60x60cm e Hmáx=1m, c/ tampa em ferro fundido, lastro de concreto esp. 10cm, revest. int. c/ chapisco e reboco impermeabilizado, incl. escavação e reaterro</t>
  </si>
  <si>
    <t xml:space="preserve"> 104327 </t>
  </si>
  <si>
    <t>RALO SIFONADO REDONDO, PVC, DN 100 X 40 MM, JUNTA SOLDÁVEL, FORNECIDO E INSTALADO EM RAMAL DE DESCARGA OU EM RAMAL DE ESGOTO SANITÁRIO. AF_08/2022</t>
  </si>
  <si>
    <t xml:space="preserve"> 86881 </t>
  </si>
  <si>
    <t xml:space="preserve"> 89748 </t>
  </si>
  <si>
    <t>CURVA CURTA 90 GRAUS, PVC, SERIE NORMAL, ESGOTO PREDIAL, DN 100 MM, JUNTA ELÁSTICA, FORNECIDO E INSTALADO EM RAMAL DE DESCARGA OU RAMAL DE ESGOTO SANITÁRIO. AF_08/2022</t>
  </si>
  <si>
    <t xml:space="preserve"> 89797 </t>
  </si>
  <si>
    <t>JUNÇÃO SIMPLES, PVC, SERIE NORMAL, ESGOTO PREDIAL, DN 100 X 100 MM, JUNTA ELÁSTICA, FORNECIDO E INSTALADO EM RAMAL DE DESCARGA OU RAMAL DE ESGOTO SANITÁRIO. AF_08/2022</t>
  </si>
  <si>
    <t xml:space="preserve"> 89512 </t>
  </si>
  <si>
    <t>TUBO PVC, SÉRIE R, ÁGUA PLUVIAL, DN 100 MM, FORNECIDO E INSTALADO EM RAMAL DE ENCAMINHAMENTO. AF_06/2022</t>
  </si>
  <si>
    <t xml:space="preserve"> 89867 </t>
  </si>
  <si>
    <t>JOELHO 45 GRAUS, PVC, SOLDÁVEL, DN 25MM, INSTALADO EM DRENO DE AR-CONDICIONADO - FORNECIMENTO E INSTALAÇÃO. AF_08/2022</t>
  </si>
  <si>
    <t xml:space="preserve"> 104348 </t>
  </si>
  <si>
    <t>TERMINAL DE VENTILAÇÃO, PVC, SÉRIE NORMAL, ESGOTO PREDIAL, DN 50 MM, JUNTA SOLDÁVEL, FORNECIDO E INSTALADO EM PRUMADA DE ESGOTO SANITÁRIO OU VENTILAÇÃO. AF_08/2022</t>
  </si>
  <si>
    <t xml:space="preserve"> 89825 </t>
  </si>
  <si>
    <t>TE, PVC, SERIE NORMAL, ESGOTO PREDIAL, DN 50 X 50 MM, JUNTA ELÁSTICA, FORNECIDO E INSTALADO EM PRUMADA DE ESGOTO SANITÁRIO OU VENTILAÇÃO. AF_08/2022</t>
  </si>
  <si>
    <t xml:space="preserve"> 91955 </t>
  </si>
  <si>
    <t>INTERRUPTOR PARALELO (1 MÓDULO), 10A/250V, INCLUINDO SUPORTE E PLACA - FORNECIMENTO E INSTALAÇÃO. AF_03/2023</t>
  </si>
  <si>
    <t xml:space="preserve"> 91959 </t>
  </si>
  <si>
    <t>INTERRUPTOR SIMPLES (2 MÓDULOS), 10A/250V, INCLUINDO SUPORTE E PLACA - FORNECIMENTO E INSTALAÇÃO. AF_03/2023</t>
  </si>
  <si>
    <t xml:space="preserve"> 93658 </t>
  </si>
  <si>
    <t>DISJUNTOR MONOPOLAR TIPO DIN, CORRENTE NOMINAL DE 40A - FORNECIMENTO E INSTALAÇÃO. AF_10/2020</t>
  </si>
  <si>
    <t xml:space="preserve"> 151337 </t>
  </si>
  <si>
    <t xml:space="preserve"> 96562 </t>
  </si>
  <si>
    <t>SUPORTE PARA ELETROCALHA LISA OU PERFURADA EM AÇO GALVANIZADO, LARGURA 400 MM, EM PERFILADO COM COMPRIMENTO DE 45 CM FIXADO EM LAJE, POR METRO DE ELETROCALHA FIXADA. AF_09/2023</t>
  </si>
  <si>
    <t xml:space="preserve"> 93009 </t>
  </si>
  <si>
    <t>ELETRODUTO RÍGIDO ROSCÁVEL, PVC, DN 60 MM (2"), PARA REDE ENTERRADA DE DISTRIBUIÇÃO DE ENERGIA ELÉTRICA - FORNECIMENTO E INSTALAÇÃO. AF_12/2021</t>
  </si>
  <si>
    <t xml:space="preserve"> 97599 </t>
  </si>
  <si>
    <t xml:space="preserve"> 151357 </t>
  </si>
  <si>
    <t>Interruptor Diferencial Bipolar DR 40A, 30mA ? 6kA, referência Siemens, Schneider, WEG ou equivalente</t>
  </si>
  <si>
    <t xml:space="preserve"> 93671 </t>
  </si>
  <si>
    <t>DISJUNTOR TRIPOLAR TIPO DIN, CORRENTE NOMINAL DE 32A - FORNECIMENTO E INSTALAÇÃO. AF_10/2020</t>
  </si>
  <si>
    <t xml:space="preserve"> 160864 </t>
  </si>
  <si>
    <t xml:space="preserve"> 160825 </t>
  </si>
  <si>
    <t xml:space="preserve"> 160309 </t>
  </si>
  <si>
    <t xml:space="preserve"> 9.3 </t>
  </si>
  <si>
    <t xml:space="preserve"> 102491 </t>
  </si>
  <si>
    <t>PINTURA DE PISO COM TINTA ACRÍLICA, APLICAÇÃO MANUAL, 2 DEMÃOS, INCLUSO FUNDO PREPARADOR. AF_05/2021</t>
  </si>
  <si>
    <t xml:space="preserve"> 160612 </t>
  </si>
  <si>
    <t xml:space="preserve"> 161015 </t>
  </si>
  <si>
    <t>Gás refrigerante R410A</t>
  </si>
  <si>
    <t xml:space="preserve"> 103247 </t>
  </si>
  <si>
    <t>AR CONDICIONADO SPLIT INVERTER, HI-WALL (PAREDE), 12000 BTU/H, CICLO FRIO - FORNECIMENTO E INSTALAÇÃO. AF_11/2021_PE</t>
  </si>
  <si>
    <t xml:space="preserve"> 94569 </t>
  </si>
  <si>
    <t>JANELA DE ALUMÍNIO TIPO MAXIM-AR, COM VIDROS, BATENTE E FERRAGENS. EXCLUSIVE ALIZAR, ACABAMENTO E CONTRAMARCO. FORNECIMENTO E INSTALAÇÃO. AF_12/2019</t>
  </si>
  <si>
    <t xml:space="preserve"> 11.3 </t>
  </si>
  <si>
    <t xml:space="preserve"> 13.2 </t>
  </si>
  <si>
    <t xml:space="preserve"> 14.2 </t>
  </si>
  <si>
    <t xml:space="preserve"> 14.3 </t>
  </si>
  <si>
    <t xml:space="preserve"> 14.4 </t>
  </si>
  <si>
    <t xml:space="preserve"> 94231 </t>
  </si>
  <si>
    <t>RUFO EM CHAPA DE AÇO GALVANIZADO NÚMERO 24, CORTE DE 25 CM, INCLUSO TRANSPORTE VERTICAL. AF_07/2019</t>
  </si>
  <si>
    <t xml:space="preserve"> 18.3 </t>
  </si>
  <si>
    <t xml:space="preserve"> 18.4 </t>
  </si>
  <si>
    <t xml:space="preserve"> 18.5 </t>
  </si>
  <si>
    <t xml:space="preserve"> 101094 </t>
  </si>
  <si>
    <t>PISO PODOTÁTIL DE ALERTA OU DIRECIONAL, DE BORRACHA, ASSENTADO SOBRE ARGAMASSA. AF_05/2020</t>
  </si>
  <si>
    <t>VALOR TOTAL UNITÁRIO COM BDI</t>
  </si>
  <si>
    <t xml:space="preserve"> 91306 </t>
  </si>
  <si>
    <t>FECHADURA DE EMBUTIR PARA PORTAS INTERNAS, COMPLETA, ACABAMENTO PADRÃO MÉDIO, COM EXECUÇÃO DE FURO - FORNECIMENTO E INSTALAÇÃO. AF_12/2019</t>
  </si>
  <si>
    <t xml:space="preserve"> 3310 </t>
  </si>
  <si>
    <r>
      <t xml:space="preserve">Declaramos o ainda que os custos unitários de insumos e serviços estão de acordo com os do Sistema Nacional de Pesquisa de Custos e Índices da Construção Civil </t>
    </r>
    <r>
      <rPr>
        <b/>
        <i/>
        <sz val="11"/>
        <color rgb="FF000000"/>
        <rFont val="Calibri"/>
        <family val="2"/>
        <scheme val="minor"/>
      </rPr>
      <t>(SINAPI - ONERADO).</t>
    </r>
  </si>
  <si>
    <t xml:space="preserve"> 1.2 </t>
  </si>
  <si>
    <t xml:space="preserve"> 020802 </t>
  </si>
  <si>
    <t>BARRACÃO PARA ALMOXARIFADO ÁREA DE 10.90M2, DE CHAPA DE COMPENSADO 12MM E PONTALETES 8X8CM, PISO CIMENTADO E COBERTURA DE TELHA DE FIBROCIMENTO DE 6MM, INCLUSIVE PONTO DE LUZ, CONF. PROJETO (2 UTILIZAÇÕES)</t>
  </si>
  <si>
    <t>VERBA ESTADUAL .: FAIXA 2</t>
  </si>
  <si>
    <t>REFERÊNCIA:
SINAPI - 03/2025 - Espírito Santo
ORSE - 03/2025 - Sergipe
IOPES - 03/2025 - Espírito Santo
EMOP - 03/2025 - Rio de Janeiro</t>
  </si>
  <si>
    <t>ESTRUTURA DE CONCRETO</t>
  </si>
  <si>
    <t>FUNDAÇÃO - ESCADA</t>
  </si>
  <si>
    <t xml:space="preserve"> 104918 </t>
  </si>
  <si>
    <t>ARMAÇÃO DE SAPATA ISOLADA, VIGA BALDRAME E SAPATA CORRIDA UTILIZANDO AÇO CA-50 DE 8 MM - MONTAGEM. AF_01/2024</t>
  </si>
  <si>
    <t xml:space="preserve"> 96535 </t>
  </si>
  <si>
    <t>FABRICAÇÃO, MONTAGEM E DESMONTAGEM DE FÔRMA PARA SAPATA, EM MADEIRA SERRADA, E=25 MM, 4 UTILIZAÇÕES. AF_01/2024</t>
  </si>
  <si>
    <t xml:space="preserve"> 94971 </t>
  </si>
  <si>
    <t>CONCRETO FCK = 25MPA, TRAÇO 1:2,3:2,7 (EM MASSA SECA DE CIMENTO/ AREIA MÉDIA/ BRITA 1) - PREPARO MECÂNICO COM BETONEIRA 600 L. AF_05/2021</t>
  </si>
  <si>
    <t>ARRANQUES - ESCADA</t>
  </si>
  <si>
    <t xml:space="preserve"> 92766 </t>
  </si>
  <si>
    <t>ARMAÇÃO DE PILAR OU VIGA DE ESTRUTURA CONVENCIONAL DE CONCRETO ARMADO UTILIZANDO AÇO CA-50 DE 25,0 MM - MONTAGEM. AF_06/2022</t>
  </si>
  <si>
    <t xml:space="preserve"> 7478 </t>
  </si>
  <si>
    <t>Forma plana para pilares, em compensado plastificado de 14mm, 04 usos, inclusive escoramento</t>
  </si>
  <si>
    <t xml:space="preserve"> 2.3 </t>
  </si>
  <si>
    <t xml:space="preserve"> 2.5 </t>
  </si>
  <si>
    <t>2.6</t>
  </si>
  <si>
    <t>PILARES ESCADA - ESCADA</t>
  </si>
  <si>
    <t>LAJES  - ESCADA</t>
  </si>
  <si>
    <t>LAJES - PAVIMENTO SUPERIOR</t>
  </si>
  <si>
    <t>PILARES</t>
  </si>
  <si>
    <t xml:space="preserve"> 2.3.1 </t>
  </si>
  <si>
    <t xml:space="preserve"> 2.3.2 </t>
  </si>
  <si>
    <t xml:space="preserve"> 2.3.3 </t>
  </si>
  <si>
    <t xml:space="preserve"> 2.3.4 </t>
  </si>
  <si>
    <t xml:space="preserve"> 2.4.1 </t>
  </si>
  <si>
    <t xml:space="preserve"> 2.4.2 </t>
  </si>
  <si>
    <t xml:space="preserve"> 2.4.3 </t>
  </si>
  <si>
    <t xml:space="preserve"> 2.4.4 </t>
  </si>
  <si>
    <t xml:space="preserve"> 101998 </t>
  </si>
  <si>
    <t>FABRICAÇÃO DE FÔRMA PARA ESCADAS, COM 1 LANCE E LAJE CASCATA, EM CHAPA DE MADEIRA COMPENSADA RESINADA, E= 17 MM. AF_11/2020</t>
  </si>
  <si>
    <t xml:space="preserve"> 2.4.5 </t>
  </si>
  <si>
    <t xml:space="preserve"> 2.5.1 </t>
  </si>
  <si>
    <t xml:space="preserve"> 2.5.2 </t>
  </si>
  <si>
    <t xml:space="preserve"> 2.5.3 </t>
  </si>
  <si>
    <t xml:space="preserve"> 2.5.4 </t>
  </si>
  <si>
    <t xml:space="preserve"> 2.6.1 </t>
  </si>
  <si>
    <t xml:space="preserve"> 2.6.2 </t>
  </si>
  <si>
    <t xml:space="preserve"> 2.6.3 </t>
  </si>
  <si>
    <t xml:space="preserve"> 2.6.4 </t>
  </si>
  <si>
    <t xml:space="preserve"> 2.6.5 </t>
  </si>
  <si>
    <t xml:space="preserve"> 2.6.6 </t>
  </si>
  <si>
    <t xml:space="preserve"> 040810 </t>
  </si>
  <si>
    <t>RECOMPOSIÇÃO DE CONCRETO DANIFICADO, COM UTILIZAÇÃO DE ARGAMASSA SIKA GROUT OU EQUIVALENTE</t>
  </si>
  <si>
    <t>2.7</t>
  </si>
  <si>
    <t>2.8</t>
  </si>
  <si>
    <t>PILARES DE FECHAMENTO</t>
  </si>
  <si>
    <t>VIGAS BALDRAMES</t>
  </si>
  <si>
    <t>2.9</t>
  </si>
  <si>
    <t>2.10</t>
  </si>
  <si>
    <t>2.11</t>
  </si>
  <si>
    <t>2.12</t>
  </si>
  <si>
    <t>VIGAS NIVEL SUPERIOR</t>
  </si>
  <si>
    <t>VIGAS DE FECHAMENTO</t>
  </si>
  <si>
    <t>VIGAS DE COBERTURA</t>
  </si>
  <si>
    <t xml:space="preserve"> 2.7.1 </t>
  </si>
  <si>
    <t xml:space="preserve"> 2.7.2 </t>
  </si>
  <si>
    <t xml:space="preserve"> 2.7.3 </t>
  </si>
  <si>
    <t xml:space="preserve"> 2.7.4 </t>
  </si>
  <si>
    <t xml:space="preserve"> 2.7.5 </t>
  </si>
  <si>
    <t xml:space="preserve"> 2.8.1 </t>
  </si>
  <si>
    <t xml:space="preserve"> 2.8.2 </t>
  </si>
  <si>
    <t xml:space="preserve"> 104916 </t>
  </si>
  <si>
    <t>ARMAÇÃO DE SAPATA ISOLADA, VIGA BALDRAME E SAPATA CORRIDA UTILIZANDO AÇO CA-60 DE 5 MM - MONTAGEM. AF_01/2024</t>
  </si>
  <si>
    <t xml:space="preserve"> 2.8.3 </t>
  </si>
  <si>
    <t xml:space="preserve"> 2.8.4 </t>
  </si>
  <si>
    <t xml:space="preserve"> 2.9.1 </t>
  </si>
  <si>
    <t xml:space="preserve"> 2.9.2 </t>
  </si>
  <si>
    <t xml:space="preserve"> 2.9.3 </t>
  </si>
  <si>
    <t xml:space="preserve"> 2.9.4 </t>
  </si>
  <si>
    <t xml:space="preserve"> 2.9.5 </t>
  </si>
  <si>
    <t xml:space="preserve"> 2.9.6 </t>
  </si>
  <si>
    <t xml:space="preserve"> 7406 </t>
  </si>
  <si>
    <t>Forma plana para vigas, em compensado plastificado de 12mm, 04 usos, inclusive escoramento</t>
  </si>
  <si>
    <t xml:space="preserve"> 2.9.7 </t>
  </si>
  <si>
    <t xml:space="preserve"> 2.9.8 </t>
  </si>
  <si>
    <t xml:space="preserve"> 2.10.1 </t>
  </si>
  <si>
    <t xml:space="preserve"> 2.10.2 </t>
  </si>
  <si>
    <t xml:space="preserve"> 2.10.3 </t>
  </si>
  <si>
    <t xml:space="preserve"> 2.10.4 </t>
  </si>
  <si>
    <t xml:space="preserve"> 2.10.5 </t>
  </si>
  <si>
    <t xml:space="preserve"> 2.11.1 </t>
  </si>
  <si>
    <t xml:space="preserve"> 2.11.2 </t>
  </si>
  <si>
    <t xml:space="preserve"> 2.11.3 </t>
  </si>
  <si>
    <t xml:space="preserve"> 2.11.4 </t>
  </si>
  <si>
    <t xml:space="preserve"> 2.11.5 </t>
  </si>
  <si>
    <t xml:space="preserve"> 2.11.6 </t>
  </si>
  <si>
    <t xml:space="preserve"> 2.11.7 </t>
  </si>
  <si>
    <t>ENCHIMENTO EM LAJE</t>
  </si>
  <si>
    <t xml:space="preserve"> 2.12.1 </t>
  </si>
  <si>
    <t xml:space="preserve"> CPU 739 </t>
  </si>
  <si>
    <t>ENCHIMENTO - ISOLAMENTO TERMICO P/ LAJE/PISO-VERMICULITA/AREIA/CIM.</t>
  </si>
  <si>
    <t>ESTRUTURA METÁLICA</t>
  </si>
  <si>
    <t>EMOP</t>
  </si>
  <si>
    <t>ESTRUTURA METALICA PARA COBERTURA DE GALPAO EM ARCO OU EM DUAS OU MAIS AGUAS,COM TRELICAS,TERCAS,TIRANTES,ETC,SOBRE APOIOS (INCLUSIVE ESTES),PARA VAOS ATE 25,00M, CONSIDERANDO AS PERDAS E UMA DEMAO DE PINTURA ANTIOXIDO, FORNECIMENTO E MONTAGEM. EXCLUSIVE COBERTURA E ACESSORIOS.</t>
  </si>
  <si>
    <t xml:space="preserve"> CPU 766 </t>
  </si>
  <si>
    <t>ESTRUTURA METÁLICA, COM LIGAÇÕES SOLDADAS, INCLUSOS PERFIS METÁLICOS, CHAPAS METÁLICAS, MÃO DE OBRA E TRANSPORTE - FORNECIMENTO E INSTALAÇÃO.</t>
  </si>
  <si>
    <t xml:space="preserve"> 100739 </t>
  </si>
  <si>
    <t>PINTURA COM TINTA ALQUÍDICA DE ACABAMENTO (ESMALTE SINTÉTICO ACETINADO) PULVERIZADA SOBRE PERFIL METÁLICO EXECUTADO EM FÁBRICA (POR DEMÃO). AF_01/2020_PE</t>
  </si>
  <si>
    <t>CAIXA DE EMBUTIR MARCA DE REFERÊNCIA TIGREFLEX, 4X2"</t>
  </si>
  <si>
    <t>CAIXA DE EMBUTIR MARCA DE REFERÊNCIA TIGREFLEX, 4X4"</t>
  </si>
  <si>
    <t xml:space="preserve"> 92865 </t>
  </si>
  <si>
    <t>CAIXA OCTOGONAL 4" X 4", METÁLICA, INSTALADA EM LAJE - FORNECIMENTO E INSTALAÇÃO. AF_03/2023</t>
  </si>
  <si>
    <t xml:space="preserve"> 101560 </t>
  </si>
  <si>
    <t>CABO DE COBRE FLEXÍVEL ISOLADO, 10 MM², 0,6/1,0 KV, PARA REDE AÉREA DE DISTRIBUIÇÃO DE ENERGIA ELÉTRICA DE BAIXA TENSÃO - FORNECIMENTO E INSTALAÇÃO. AF_07/2020</t>
  </si>
  <si>
    <t xml:space="preserve"> 9934 </t>
  </si>
  <si>
    <t>Disjuntor termomagnetico tripolar 175 A, padrão DIN (Europeu - linha branca),10KA</t>
  </si>
  <si>
    <t xml:space="preserve"> 93655 </t>
  </si>
  <si>
    <t>DISJUNTOR MONOPOLAR TIPO DIN, CORRENTE NOMINAL DE 20A - FORNECIMENTO E INSTALAÇÃO. AF_10/2020</t>
  </si>
  <si>
    <t>DISPOSITIVO DE PROTEÇÃO CONTRA SURTO (DPS) BIPOLAR, 40KA, 275VCA, REFERÊNCIA SIEMENS, STECK, CLAMPER OU EQUIVALENTE</t>
  </si>
  <si>
    <t xml:space="preserve"> 13601 </t>
  </si>
  <si>
    <t>Interruptor diferencial residual - IDR 4P DR 2x40A/30mA</t>
  </si>
  <si>
    <t xml:space="preserve"> 4.15 </t>
  </si>
  <si>
    <t xml:space="preserve"> 13102 </t>
  </si>
  <si>
    <t>Programador horário alimentação de 100ª 240VAC, uma saída a rele SPDT 16A – 250V, com led para identificação do status, função horário de verão, caixa em ABX, para fixação em trilho, com 40 memorias para programação</t>
  </si>
  <si>
    <t xml:space="preserve"> 4.16 </t>
  </si>
  <si>
    <t xml:space="preserve"> 91996 </t>
  </si>
  <si>
    <t>TOMADA MÉDIA DE EMBUTIR (1 MÓDULO), 2P+T 10 A, INCLUINDO SUPORTE E PLACA - FORNECIMENTO E INSTALAÇÃO. AF_03/2023</t>
  </si>
  <si>
    <t xml:space="preserve"> 4.17 </t>
  </si>
  <si>
    <t xml:space="preserve"> 92004 </t>
  </si>
  <si>
    <t>TOMADA MÉDIA DE EMBUTIR (2 MÓDULOS), 2P+T 10 A, INCLUINDO SUPORTE E PLACA - FORNECIMENTO E INSTALAÇÃO. AF_03/2023</t>
  </si>
  <si>
    <t xml:space="preserve"> 4.18 </t>
  </si>
  <si>
    <t xml:space="preserve"> 711 </t>
  </si>
  <si>
    <t>Fornecimento e instalação de tampa cega (espelho liso) para caixa 4" x 2"</t>
  </si>
  <si>
    <t xml:space="preserve"> 4.19 </t>
  </si>
  <si>
    <t xml:space="preserve"> CPU 954 </t>
  </si>
  <si>
    <t>ADAPTADO DA ORSE (711) - FORNECIMENTO E INSTALAÇÃO DE TAMPA CEGA (ESPELHO LISO) PARA CAIXA 4" X 4"</t>
  </si>
  <si>
    <t xml:space="preserve"> 4.20 </t>
  </si>
  <si>
    <t xml:space="preserve"> 4.21 </t>
  </si>
  <si>
    <t xml:space="preserve"> 91957 </t>
  </si>
  <si>
    <t>INTERRUPTOR SIMPLES (1 MÓDULO) COM INTERRUPTOR PARALELO (1 MÓDULO), 10A/250V, INCLUINDO SUPORTE E PLACA - FORNECIMENTO E INSTALAÇÃO. AF_03/2023</t>
  </si>
  <si>
    <t xml:space="preserve"> 4.22 </t>
  </si>
  <si>
    <t xml:space="preserve"> 4.23 </t>
  </si>
  <si>
    <t xml:space="preserve"> 4.24 </t>
  </si>
  <si>
    <t xml:space="preserve"> 97595 </t>
  </si>
  <si>
    <t>SENSOR DE PRESENÇA COM FOTOCÉLULA, FIXAÇÃO EM PAREDE - FORNECIMENTO E INSTALAÇÃO. AF_02/2020</t>
  </si>
  <si>
    <t xml:space="preserve"> 4.25 </t>
  </si>
  <si>
    <t xml:space="preserve"> 91834 </t>
  </si>
  <si>
    <t>ELETRODUTO FLEXÍVEL CORRUGADO, PVC, DN 25 MM (3/4"), PARA CIRCUITOS TERMINAIS, INSTALADO EM FORRO - FORNECIMENTO E INSTALAÇÃO. AF_03/2023</t>
  </si>
  <si>
    <t xml:space="preserve"> 4.26 </t>
  </si>
  <si>
    <t xml:space="preserve"> 91871 </t>
  </si>
  <si>
    <t>ELETRODUTO RÍGIDO ROSCÁVEL, PVC, DN 25 MM (3/4"), PARA CIRCUITOS TERMINAIS, INSTALADO EM PAREDE - FORNECIMENTO E INSTALAÇÃO. AF_03/2023</t>
  </si>
  <si>
    <t xml:space="preserve"> 4.27 </t>
  </si>
  <si>
    <t xml:space="preserve"> 4.28 </t>
  </si>
  <si>
    <t xml:space="preserve"> 91914 </t>
  </si>
  <si>
    <t>CURVA 90 GRAUS PARA ELETRODUTO, PVC, ROSCÁVEL, DN 25 MM (3/4"), PARA CIRCUITOS TERMINAIS, INSTALADA EM PAREDE - FORNECIMENTO E INSTALAÇÃO. AF_03/2023</t>
  </si>
  <si>
    <t xml:space="preserve"> 4.29 </t>
  </si>
  <si>
    <t xml:space="preserve"> 93020 </t>
  </si>
  <si>
    <t>CURVA 90 GRAUS PARA ELETRODUTO, PVC, ROSCÁVEL, DN 60 MM (2"), PARA REDE ENTERRADA DE DISTRIBUIÇÃO DE ENERGIA ELÉTRICA - FORNECIMENTO E INSTALAÇÃO. AF_12/2021</t>
  </si>
  <si>
    <t xml:space="preserve"> 4.30 </t>
  </si>
  <si>
    <t xml:space="preserve"> 8684 </t>
  </si>
  <si>
    <t>Fornecimento e instalação de eletrocalha perfurada 100 x   100 x 3000 mm (ref. mopa ou similar)</t>
  </si>
  <si>
    <t xml:space="preserve"> 4.31 </t>
  </si>
  <si>
    <t xml:space="preserve"> 13189 </t>
  </si>
  <si>
    <t>Fornecimento de chumbador "CB" com parafuso 1/4" x 35mm</t>
  </si>
  <si>
    <t xml:space="preserve"> 4.32 </t>
  </si>
  <si>
    <t xml:space="preserve"> 9816 </t>
  </si>
  <si>
    <t>Arruela lisa zincada d=1/4"</t>
  </si>
  <si>
    <t xml:space="preserve"> 4.33 </t>
  </si>
  <si>
    <t xml:space="preserve"> 9832 </t>
  </si>
  <si>
    <t>Porca sextavada zincada 1/4" (fornecimento e colocação)</t>
  </si>
  <si>
    <t xml:space="preserve"> 4.34 </t>
  </si>
  <si>
    <t xml:space="preserve"> 11848 </t>
  </si>
  <si>
    <t>Emenda interna 100 x 100 mm com base lisa perfurada para eletrocalha metálica(ref. Mopa ou similar)</t>
  </si>
  <si>
    <t xml:space="preserve"> 4.35 </t>
  </si>
  <si>
    <t xml:space="preserve"> 8695 </t>
  </si>
  <si>
    <t>Suporte vertical  100 x 100 mm  para fixação de eletrocalha metálica ( ref.: Mopa ou similar)</t>
  </si>
  <si>
    <t xml:space="preserve"> 4.36 </t>
  </si>
  <si>
    <t xml:space="preserve"> 9817 </t>
  </si>
  <si>
    <t>Barra roscada zincada d=1/4" x 2,00m</t>
  </si>
  <si>
    <t xml:space="preserve"> 4.37 </t>
  </si>
  <si>
    <t xml:space="preserve"> 8351 </t>
  </si>
  <si>
    <t>Fornecimento e instalação de parafuso cabeça lentilha 1/4" x 1/2" (ref. vl 1.68 valemam ou similar)</t>
  </si>
  <si>
    <t xml:space="preserve"> 4.38 </t>
  </si>
  <si>
    <t xml:space="preserve"> 762 </t>
  </si>
  <si>
    <t>Fornecimento e instalação de eletrocalha perfurada 100 x   50 x 3000 mm (ref.mopa ou similar)</t>
  </si>
  <si>
    <t xml:space="preserve"> 4.39 </t>
  </si>
  <si>
    <t xml:space="preserve"> 7878 </t>
  </si>
  <si>
    <t>Emenda interna 100 x 50 mm com base lisa perfurada para eletrocalha metálica (ref. Mopa ou similar)</t>
  </si>
  <si>
    <t xml:space="preserve"> 4.40 </t>
  </si>
  <si>
    <t xml:space="preserve"> 7879 </t>
  </si>
  <si>
    <t>Suporte vertical  100 x 50 mm  para fixação de eletrocalha metálica ( ref.: Mopa ou similar)</t>
  </si>
  <si>
    <t xml:space="preserve"> 4.41 </t>
  </si>
  <si>
    <t xml:space="preserve"> 12233 </t>
  </si>
  <si>
    <t>Quadro de distribuição de embutir, em chapa de aço, para até 70 disjuntores, com barramento, padrão DIN, exclusive disjuntores</t>
  </si>
  <si>
    <t xml:space="preserve"> 4.42 </t>
  </si>
  <si>
    <t xml:space="preserve"> CPU 761 </t>
  </si>
  <si>
    <t>LUMINÁRIA TIPO PLAFON 17 x 17, COM LED DE 12 W - SOBREPOR - FORNECIMENTO E INSTALAÇÃO. AF_03/2022</t>
  </si>
  <si>
    <t xml:space="preserve"> 4.43 </t>
  </si>
  <si>
    <t xml:space="preserve"> 12971 </t>
  </si>
  <si>
    <t>Luminária Painel Led embutir 18w quadrada, 6000k  da G-light ou similar - Rev01_11/2021</t>
  </si>
  <si>
    <t xml:space="preserve"> 4.44 </t>
  </si>
  <si>
    <t xml:space="preserve"> CPU 763 </t>
  </si>
  <si>
    <t>LUMINÁRIA TIPO PLAFON 30  x 30, COM LED DE 24 W - EMBUTIR - FORNECIMENTO E INSTALAÇÃO. AF_03/2022</t>
  </si>
  <si>
    <t xml:space="preserve"> 4.45 </t>
  </si>
  <si>
    <t xml:space="preserve"> CPU 764 </t>
  </si>
  <si>
    <t>LUMINÁRIA TIPO PLAFON 40  x 40, COM LED DE 36 W - EMBUTIR - FORNECIMENTO E INSTALAÇÃO. AF_03/2022</t>
  </si>
  <si>
    <t xml:space="preserve"> 4.46 </t>
  </si>
  <si>
    <t xml:space="preserve"> 97605 </t>
  </si>
  <si>
    <t>LUMINÁRIA ARANDELA TIPO MEIA LUA, DE SOBREPOR, COM 1 LÂMPADA LED DE 6 W, SEM REATOR - FORNECIMENTO E INSTALAÇÃO. AF_09/2024</t>
  </si>
  <si>
    <t>SOM (SEM EQUIPAMENTOS)</t>
  </si>
  <si>
    <t xml:space="preserve"> 5.3 </t>
  </si>
  <si>
    <t xml:space="preserve"> 151438 </t>
  </si>
  <si>
    <t>CABO DE COBRE TERMOPLÁSTICO (PVC) FLEXÍVEL ISOLADO 0,60/1KV, ANTICHAMA, HEPR 90ºC ? 2X2,5MM2</t>
  </si>
  <si>
    <t xml:space="preserve"> 5.4 </t>
  </si>
  <si>
    <t xml:space="preserve"> 151132 </t>
  </si>
  <si>
    <t>ELETRODUTO FLEXÍVEL CORRUGADO DIÂMETRO 3/4", AMARELO ? TIGREFLEX OU EQUIVALENTE</t>
  </si>
  <si>
    <t xml:space="preserve"> 5.5 </t>
  </si>
  <si>
    <t xml:space="preserve"> 5.6 </t>
  </si>
  <si>
    <t>ELETRODUTO FLEXÍVEL CORRUGADO REFORÇADO, PVC, DN 25 MM (3/4"), PARA CIRCUITOS TERMINAIS, INSTALADO EM FORRO - FORNECIMENTO E INSTALAÇÃO. AF_03/2023</t>
  </si>
  <si>
    <t xml:space="preserve"> 5.7 </t>
  </si>
  <si>
    <t xml:space="preserve"> 765 </t>
  </si>
  <si>
    <t>Fornecimento e instalação de eletrocalha metálica  50 x  50 x 3000 mm (ref. valemam ou similar)</t>
  </si>
  <si>
    <t xml:space="preserve"> 5.8 </t>
  </si>
  <si>
    <t>CABEAMENTO</t>
  </si>
  <si>
    <t xml:space="preserve"> 160851 </t>
  </si>
  <si>
    <t>FORNECIMENTO E INSTALAÇÃO DE CABO DE REDE PAR TRANÇADO 4 PARES CATEGORIA 6</t>
  </si>
  <si>
    <t xml:space="preserve"> CPU 749 </t>
  </si>
  <si>
    <t>Dio 1sc/1sc padrão 19</t>
  </si>
  <si>
    <t xml:space="preserve"> 6.4 </t>
  </si>
  <si>
    <t xml:space="preserve"> CPU 750 </t>
  </si>
  <si>
    <t>Gepon 1sc/1utp</t>
  </si>
  <si>
    <t xml:space="preserve"> 6.5 </t>
  </si>
  <si>
    <t xml:space="preserve"> 761 </t>
  </si>
  <si>
    <t>Fornecimento e instalação de patch panel com 24 portas cat.5e - Rev 02</t>
  </si>
  <si>
    <t xml:space="preserve"> 6.6 </t>
  </si>
  <si>
    <t>SWITCH 24 PORTAS RJ-45 10/100 + 2 10/100/1000, INCLUSIVE FIXAÇÃO EM RACK 19"</t>
  </si>
  <si>
    <t xml:space="preserve"> 6.7 </t>
  </si>
  <si>
    <t>GUIA DE CABOS FECHADO HORIZONTAL PADRÃO 19" - 1 U´S, INCLUSIVE FIXAÇÃO EM RACK 19"</t>
  </si>
  <si>
    <t xml:space="preserve"> 6.8 </t>
  </si>
  <si>
    <t xml:space="preserve"> 160812 </t>
  </si>
  <si>
    <t>FORNECIMENTO E INSTALAÇÃO DE MINI RACK DE PAREDE PADRÃO 19" - 16 U´S X 570MM</t>
  </si>
  <si>
    <t xml:space="preserve"> 6.9 </t>
  </si>
  <si>
    <t xml:space="preserve"> 95727 </t>
  </si>
  <si>
    <t>ELETRODUTO RÍGIDO SOLDÁVEL, PVC, DN 25 MM (3/4''), APARENTE - FORNECIMENTO E INSTALAÇÃO. AF_10/2022</t>
  </si>
  <si>
    <t xml:space="preserve"> 6.10 </t>
  </si>
  <si>
    <t xml:space="preserve"> 6.11 </t>
  </si>
  <si>
    <t xml:space="preserve"> 6.12 </t>
  </si>
  <si>
    <t xml:space="preserve"> 4536 </t>
  </si>
  <si>
    <t>Fornecimento e instalação de eletrocalha perfurada  38 x 38 x 3000 mm (ref. mopa ou similar)</t>
  </si>
  <si>
    <t xml:space="preserve"> 6.13 </t>
  </si>
  <si>
    <t>SPDA</t>
  </si>
  <si>
    <t xml:space="preserve"> 9392 </t>
  </si>
  <si>
    <t>Cabo de cobre nú 35 mm2 - fornecimento e assentamento (3,16m/kg)</t>
  </si>
  <si>
    <t xml:space="preserve"> 8082 </t>
  </si>
  <si>
    <t>Cabo de cobre nú 50 mm2 - fornecimento e assentamento (2,27m/kg)</t>
  </si>
  <si>
    <t xml:space="preserve"> 160319 </t>
  </si>
  <si>
    <t>PRESILHA DE LATÃO REF. 744, INCLUSIVE PARAFUSO FENDA DN 4,2X32MM E BUCHA NYLON DN 6MM E VEDAÇÃO DOS FUROS COM POLIURETANO REF. 5905, MARCA DE REF. TERMOTÉCNICA OU EQUIVALENTE</t>
  </si>
  <si>
    <t>TERMINAL AÉREO EM LATÃO (MINICAPTOR), COM CONECTOR E FIXAÇÃO HORIZONTAL 250MM X 10MM, REF. TEL-2024, INCLUSIVE VEDAÇÃO DOS FUROS COM POLIURETANO REF. TEL 5905, MARCA DE REF. TERMOTÉCNICA OU EQUIVALENTE</t>
  </si>
  <si>
    <t xml:space="preserve"> 160310 </t>
  </si>
  <si>
    <t>CONECTOR DE MEDIÇÃO EM LATÃO COM 2 PARAFUSOS PARA CABOS DE 16 A 50 MM2, REF. TEL-562, TERMOTÉCNICA OU EQUIVALENTE</t>
  </si>
  <si>
    <t xml:space="preserve"> 160311 </t>
  </si>
  <si>
    <t>HASTE DE TERRA TIPO COPPERWELD - 5/8" X 2.40M</t>
  </si>
  <si>
    <t xml:space="preserve"> 2911 </t>
  </si>
  <si>
    <t>Fornecimento de parafuso cabeça quadrada 16 x 125mm</t>
  </si>
  <si>
    <t xml:space="preserve"> 7.8 </t>
  </si>
  <si>
    <t xml:space="preserve"> 151508 </t>
  </si>
  <si>
    <t>BUCHA E ARRUELA DE ALUMÍNIO FUNDIDO DIÂMETRO 20MM (3/4")</t>
  </si>
  <si>
    <t xml:space="preserve"> 7.9 </t>
  </si>
  <si>
    <t xml:space="preserve"> 150806 </t>
  </si>
  <si>
    <t>ELETRODUTO APARENTE DE PVC RÍGIDO ROSCÁVEL DIÂMETRO 1", INCLUSIVE ABRAÇADEIRA DE FIXAÇÃO</t>
  </si>
  <si>
    <t xml:space="preserve"> 7.10 </t>
  </si>
  <si>
    <t xml:space="preserve"> 160316 </t>
  </si>
  <si>
    <t>CAIXA DE INSPEÇÃO EM PVC, DIÂMETRO 300 MM, REF TEL-552, MARCA DE REFERÊNCIA TERMOTÉCNICA OU EQUIVALENTE, INCLUSIVE ESCAVAÇÃO E REATERRO</t>
  </si>
  <si>
    <t xml:space="preserve"> 7.11 </t>
  </si>
  <si>
    <t xml:space="preserve"> 150881 </t>
  </si>
  <si>
    <t>SUPORTE DE FIXAÇÃO DE ELETROCALHA DE 200X100MM, NA PAREDE, ATRAVÉS DE SUPORTE TIPO MÃO FRANCESA SIMPLES (1 UND), PARAFUSO E BUCHA S8 (2UND)</t>
  </si>
  <si>
    <t xml:space="preserve"> 7.12 </t>
  </si>
  <si>
    <t xml:space="preserve"> 160325 </t>
  </si>
  <si>
    <t>CAIXA DE EQUALIZAÇÃO DE POTENCIAIS PARA USO INTERNO E EXTERNO COM NOVE (9) TERMINAIS PARA ATERRAMENTO (BEP), EM AÇO, COM FLANGE INFERIOR E VEDAÇÃO NA PORTA, REF. TEL-903, MARCA DE REFERÊNCIA TERMOTÉCNICA OU EQUIVALENTE</t>
  </si>
  <si>
    <t>HIDRÁULICO</t>
  </si>
  <si>
    <t xml:space="preserve"> 100860 </t>
  </si>
  <si>
    <t>CHUVEIRO ELÉTRICO COMUM CORPO PLÁSTICO, TIPO DUCHA  FORNECIMENTO E INSTALAÇÃO. AF_01/2020</t>
  </si>
  <si>
    <t>DUCHA MANUAL ACQUA JET , LINHA AQUARIUS, COM REGISTRO REF.C 2195, MARCAS DE REFERÊNCIA FABRIMAR, DECA OU DOCOL</t>
  </si>
  <si>
    <t xml:space="preserve"> 8.3 </t>
  </si>
  <si>
    <t xml:space="preserve"> 100853 </t>
  </si>
  <si>
    <t>TORNEIRA CROMADA DE MESA PARA LAVATORIO, TIPO MONOCOMANDO. AF_01/2020</t>
  </si>
  <si>
    <t xml:space="preserve"> 8.4 </t>
  </si>
  <si>
    <t xml:space="preserve"> 86932 </t>
  </si>
  <si>
    <t>VASO SANITÁRIO SIFONADO COM CAIXA ACOPLADA LOUÇA BRANCA - PADRÃO MÉDIO, INCLUSO ENGATE FLEXÍVEL EM METAL CROMADO, 1/2  X 40CM - FORNECIMENTO E INSTALAÇÃO. AF_01/2020</t>
  </si>
  <si>
    <t xml:space="preserve"> 8.5 </t>
  </si>
  <si>
    <t xml:space="preserve"> 8.6 </t>
  </si>
  <si>
    <t xml:space="preserve"> 89985 </t>
  </si>
  <si>
    <t>REGISTRO DE PRESSÃO BRUTO, LATÃO, ROSCÁVEL, 3/4", COM ACABAMENTO E CANOPLA CROMADOS - FORNECIMENTO E INSTALAÇÃO. AF_08/2021</t>
  </si>
  <si>
    <t xml:space="preserve"> 8.7 </t>
  </si>
  <si>
    <t xml:space="preserve"> 86884 </t>
  </si>
  <si>
    <t>ENGATE FLEXÍVEL EM PLÁSTICO BRANCO, 1/2 X 30CM - FORNECIMENTO E INSTALAÇÃO. AF_01/2020</t>
  </si>
  <si>
    <t xml:space="preserve"> 8.8 </t>
  </si>
  <si>
    <t xml:space="preserve"> 8.9 </t>
  </si>
  <si>
    <t xml:space="preserve"> 89427 </t>
  </si>
  <si>
    <t>LUVA COM BUCHA DE LATÃO, PVC, SOLDÁVEL, DN 25MM X 3/4 , INSTALADO EM RAMAL DE DISTRIBUIÇÃO DE ÁGUA - FORNECIMENTO E INSTALAÇÃO. AF_06/2022</t>
  </si>
  <si>
    <t xml:space="preserve"> 8.10 </t>
  </si>
  <si>
    <t xml:space="preserve"> 8.11 </t>
  </si>
  <si>
    <t xml:space="preserve"> 8.12 </t>
  </si>
  <si>
    <t>TUBO, PVC, SOLDÁVEL, DN 25MM, INSTALADO EM RAMAL DE DISTRIBUIÇÃO DE ÁGUA - FORNECIMENTO E INSTALAÇÃO. AF_06/2022</t>
  </si>
  <si>
    <t xml:space="preserve"> 8.13 </t>
  </si>
  <si>
    <t xml:space="preserve"> 89617 </t>
  </si>
  <si>
    <t>TE, PVC, SOLDÁVEL, DN 25MM, INSTALADO EM PRUMADA DE ÁGUA - FORNECIMENTO E INSTALAÇÃO. AF_06/2022</t>
  </si>
  <si>
    <t xml:space="preserve"> 8.14 </t>
  </si>
  <si>
    <t xml:space="preserve"> 8.15 </t>
  </si>
  <si>
    <t xml:space="preserve"> 86901 </t>
  </si>
  <si>
    <t>CUBA DE EMBUTIR OVAL EM LOUÇA BRANCA, 35 X 50CM OU EQUIVALENTE - FORNECIMENTO E INSTALAÇÃO. AF_01/2020</t>
  </si>
  <si>
    <t xml:space="preserve"> 8.16 </t>
  </si>
  <si>
    <t xml:space="preserve"> 86895 </t>
  </si>
  <si>
    <t>BANCADA DE GRANITO CINZA POLIDO, DE 0,50 X 0,60 M, PARA LAVATÓRIO - FORNECIMENTO E INSTALAÇÃO. AF_01/2020</t>
  </si>
  <si>
    <t>SANITÁRIO</t>
  </si>
  <si>
    <t xml:space="preserve"> 104329 </t>
  </si>
  <si>
    <t>CAIXA SIFONADA, COM GRELHA REDONDA, PVC, DN 150 X 150 X 50 MM, JUNTA SOLDÁVEL, FORNECIDA E INSTALADA EM RAMAL DE DESCARGA OU EM RAMAL DE ESGOTO SANITÁRIO. AF_08/2022</t>
  </si>
  <si>
    <t>SIFÃO DO TIPO GARRAFA EM METAL CROMADO 1 X 1.1/2 - FORNECIMENTO E INSTALAÇÃO. AF_01/2020</t>
  </si>
  <si>
    <t xml:space="preserve"> 9.4 </t>
  </si>
  <si>
    <t>VÁLVULA EM PLÁSTICO 1 PARA PIA, TANQUE OU LAVATÓRIO, COM OU SEM LADRÃO - FORNECIMENTO E INSTALAÇÃO. AF_01/2020</t>
  </si>
  <si>
    <t xml:space="preserve"> 9.5 </t>
  </si>
  <si>
    <t xml:space="preserve"> 104063 </t>
  </si>
  <si>
    <t>CURVA LONGA, 45 GRAUS, PVC OCRE, JUNTA ELÁSTICA, DN 100 MM, PARA COLETOR PREDIAL DE ESGOTO. AF_06/2022</t>
  </si>
  <si>
    <t xml:space="preserve"> 9.6 </t>
  </si>
  <si>
    <t xml:space="preserve"> 1543 </t>
  </si>
  <si>
    <t>Curva 45° longa em pvc rígido soldável, diâm = 50mm - Rev 01_10/2022</t>
  </si>
  <si>
    <t xml:space="preserve"> 9.7 </t>
  </si>
  <si>
    <t xml:space="preserve"> CPU 753 </t>
  </si>
  <si>
    <t>Curva 45° longa em pvc rígido soldável, diâm = 40mm</t>
  </si>
  <si>
    <t xml:space="preserve"> 9.8 </t>
  </si>
  <si>
    <t xml:space="preserve"> 9.9 </t>
  </si>
  <si>
    <t xml:space="preserve"> 9.10 </t>
  </si>
  <si>
    <t xml:space="preserve"> 89750 </t>
  </si>
  <si>
    <t>CURVA LONGA 90 GRAUS, PVC, SERIE NORMAL, ESGOTO PREDIAL, DN 100 MM, JUNTA ELÁSTICA, FORNECIDO E INSTALADO EM RAMAL DE DESCARGA OU RAMAL DE ESGOTO SANITÁRIO. AF_08/2022</t>
  </si>
  <si>
    <t xml:space="preserve"> 9.11 </t>
  </si>
  <si>
    <t xml:space="preserve"> 89810 </t>
  </si>
  <si>
    <t>JOELHO 45 GRAUS, PVC, SERIE NORMAL, ESGOTO PREDIAL, DN 100 MM, JUNTA ELÁSTICA, FORNECIDO E INSTALADO EM PRUMADA DE ESGOTO SANITÁRIO OU VENTILAÇÃO. AF_08/2022</t>
  </si>
  <si>
    <t xml:space="preserve"> 9.12 </t>
  </si>
  <si>
    <t xml:space="preserve"> 9.13 </t>
  </si>
  <si>
    <t xml:space="preserve"> CPU 754 </t>
  </si>
  <si>
    <t>Joelho 90° com Anel PVC para Esgoto 40mm ou 1.1/2"</t>
  </si>
  <si>
    <t xml:space="preserve"> 9.14 </t>
  </si>
  <si>
    <t xml:space="preserve"> CPU 755 </t>
  </si>
  <si>
    <t>Junçao Reduçao 45° Krona Esgoto 100 X 50mm</t>
  </si>
  <si>
    <t xml:space="preserve"> 9.15 </t>
  </si>
  <si>
    <t xml:space="preserve"> 9.16 </t>
  </si>
  <si>
    <t xml:space="preserve"> 9.17 </t>
  </si>
  <si>
    <t xml:space="preserve"> 1532 </t>
  </si>
  <si>
    <t>Tubo pvc rígido c/anel borracha, serie normal, p/esgoto predial, d = 100mm</t>
  </si>
  <si>
    <t xml:space="preserve"> 9.18 </t>
  </si>
  <si>
    <t xml:space="preserve"> 141906 </t>
  </si>
  <si>
    <t>TUBO DE PVC RÍGIDO SOLDÁVEL BRANCO, PARA ESGOTO, SÉRIE NORMAL, DIÂMETRO 40MM (1 1/2"), INCLUSIVE CONEXÕES</t>
  </si>
  <si>
    <t xml:space="preserve"> 9.19 </t>
  </si>
  <si>
    <t xml:space="preserve"> 141907 </t>
  </si>
  <si>
    <t>TUBO DE PVC RÍGIDO SOLDÁVEL BRANCO, PARA ESGOTO, SÉRIE NORMAL, DIÂMETRO 50MM (2"), INCLUSIVE CONEXÕES</t>
  </si>
  <si>
    <t xml:space="preserve"> 9.20 </t>
  </si>
  <si>
    <t xml:space="preserve"> 9.21 </t>
  </si>
  <si>
    <t xml:space="preserve"> 9.22 </t>
  </si>
  <si>
    <t xml:space="preserve"> 94227 </t>
  </si>
  <si>
    <t>CALHA EM CHAPA DE AÇO GALVANIZADO NÚMERO 24, DESENVOLVIMENTO DE 33 CM, INCLUSO TRANSPORTE VERTICAL. AF_07/2019</t>
  </si>
  <si>
    <t xml:space="preserve"> 9.23 </t>
  </si>
  <si>
    <t xml:space="preserve"> 9.24 </t>
  </si>
  <si>
    <t xml:space="preserve"> 9.25 </t>
  </si>
  <si>
    <t xml:space="preserve"> 990120 </t>
  </si>
  <si>
    <t>Tubo de PVC rígido soldável marrom, DN 25mm (3/4")</t>
  </si>
  <si>
    <t xml:space="preserve"> 9.26 </t>
  </si>
  <si>
    <t xml:space="preserve"> 9.27 </t>
  </si>
  <si>
    <t xml:space="preserve"> 9.28 </t>
  </si>
  <si>
    <t xml:space="preserve"> 89381 </t>
  </si>
  <si>
    <t>LUVA COM BUCHA DE LATÃO, PVC, SOLDÁVEL, DN 25MM X 3/4 , INSTALADO EM RAMAL OU SUB-RAMAL DE ÁGUA - FORNECIMENTO E INSTALAÇÃO. AF_06/2022</t>
  </si>
  <si>
    <t xml:space="preserve"> 9.29 </t>
  </si>
  <si>
    <t>CLIMATIZAÇÃO</t>
  </si>
  <si>
    <t>TUBOS E ACESSÓRIOS</t>
  </si>
  <si>
    <t xml:space="preserve"> 10.1.1 </t>
  </si>
  <si>
    <t xml:space="preserve"> 97327 </t>
  </si>
  <si>
    <t>TUBO EM COBRE FLEXÍVEL, DN 1/4, COM ISOLAMENTO, INSTALADO EM RAMAL DE ALIMENTAÇÃO DE AR CONDICIONADO COM CONDENSADORA INDIVIDUAL   FORNECIMENTO E INSTALAÇÃO. AF_12/2015</t>
  </si>
  <si>
    <t xml:space="preserve"> 10.1.2 </t>
  </si>
  <si>
    <t xml:space="preserve"> 97328 </t>
  </si>
  <si>
    <t>TUBO EM COBRE FLEXÍVEL, DN 3/8", COM ISOLAMENTO, INSTALADO EM RAMAL DE ALIMENTAÇÃO DE AR CONDICIONADO COM CONDENSADORA INDIVIDUAL  FORNECIMENTO E INSTALAÇÃO. AF_12/2015</t>
  </si>
  <si>
    <t xml:space="preserve"> 10.1.3 </t>
  </si>
  <si>
    <t xml:space="preserve"> CPU 765 </t>
  </si>
  <si>
    <t>PLATAFORMA METÁLICA - CONFORME PROJETO CLIMATIZAÇÃO AMPLIAÇÃO DO CENTRO CULTURAL DO CAXIAS-ES</t>
  </si>
  <si>
    <t xml:space="preserve"> 10.1.4 </t>
  </si>
  <si>
    <t xml:space="preserve"> 4119 </t>
  </si>
  <si>
    <t>Cabo de cobre PP Cordplast 4 x 4.0 mm2, 450/750v - Fornecimento e instalação</t>
  </si>
  <si>
    <t xml:space="preserve"> 10.1.5 </t>
  </si>
  <si>
    <t xml:space="preserve"> 10.1.6 </t>
  </si>
  <si>
    <t>10.1</t>
  </si>
  <si>
    <t>10.2</t>
  </si>
  <si>
    <t>EQUIPAMENTOS</t>
  </si>
  <si>
    <t xml:space="preserve"> 10.2.1 </t>
  </si>
  <si>
    <t xml:space="preserve"> 103244 </t>
  </si>
  <si>
    <t>AR CONDICIONADO SPLIT INVERTER, HI-WALL (PAREDE), 9000 BTU/H, CICLO FRIO - FORNECIMENTO E INSTALAÇÃO. AF_11/2021_PE</t>
  </si>
  <si>
    <t xml:space="preserve"> 10.2.2 </t>
  </si>
  <si>
    <t xml:space="preserve"> 10.2.3 </t>
  </si>
  <si>
    <t xml:space="preserve"> 103250 </t>
  </si>
  <si>
    <t>AR CONDICIONADO SPLIT INVERTER, HI-WALL (PAREDE), 18000 BTU/H, CICLO FRIO - FORNECIMENTO E INSTALAÇÃO. AF_11/2021_PE</t>
  </si>
  <si>
    <t xml:space="preserve"> 10.2.4 </t>
  </si>
  <si>
    <t xml:space="preserve"> 103265 </t>
  </si>
  <si>
    <t>AR CONDICIONADO SPLIT INVERTER, PISO TETO, APRESENTANDO ENTRE 54000 E 60000 BTU/H, CICLO FRIO - FORNECIMENTO E INSTALAÇÃO. AF_11/2021_PE</t>
  </si>
  <si>
    <t>COMBATE A INCÊNDIO</t>
  </si>
  <si>
    <t xml:space="preserve"> 160207 </t>
  </si>
  <si>
    <t>ABRIGO DE GÁS PARA 2 CILINDROS 45 KG, EXEC. EM ALV. BLOCO CONC CHEIO,DIM 1,50X0.85X2.10M, INCLUSIVE CILINDROS E REDE INTERNA DO ABRIGO COMPREENDENDO TUBOS E VÁLVULAS DE ESFERA QUE INTERLIGAM OS CILINDROS</t>
  </si>
  <si>
    <t>PLACA DE SINALIZAÇÃO DE SEGURANÇA CODIGO 14 - 315/158(NBR 13.434); CÓDIGO S3(NT 14/2010-ES) ("SAIDA DE EMERGÊNCIA" - SETA VERTICAL)</t>
  </si>
  <si>
    <t>LUMINÁRIA DE EMERGÊNCIA, COM 30 LÂMPADAS LED DE 2 W, SEM REATOR - FORNECIMENTO E INSTALAÇÃO. AF_02/2020</t>
  </si>
  <si>
    <t xml:space="preserve"> 11.4 </t>
  </si>
  <si>
    <t xml:space="preserve"> 101909 </t>
  </si>
  <si>
    <t>EXTINTOR DE INCÊNDIO PORTÁTIL COM CARGA DE PQS DE 6 KG, CLASSE BC - FORNECIMENTO E INSTALAÇÃO. AF_10/2020_PE</t>
  </si>
  <si>
    <t xml:space="preserve"> 11.5 </t>
  </si>
  <si>
    <t>ALVENARIA</t>
  </si>
  <si>
    <t xml:space="preserve"> 103324 </t>
  </si>
  <si>
    <t>ALVENARIA DE VEDAÇÃO DE BLOCOS CERÂMICOS FURADOS NA VERTICAL DE 14X19X39 CM (ESPESSURA 14 CM) E ARGAMASSA DE ASSENTAMENTO COM PREPARO EM BETONEIRA. AF_12/2021</t>
  </si>
  <si>
    <t>Chapisco em parede com argamassa traço t1 - 1:3 (cimento / areia)</t>
  </si>
  <si>
    <t xml:space="preserve"> 120302 </t>
  </si>
  <si>
    <t>REBOCO DE ARGAMASSA DE CIMENTO, CAL HIDRATADA CH1 E AREIA MÉDIA OU GROSSA LAVADA NO TRAÇO 1</t>
  </si>
  <si>
    <t xml:space="preserve"> 050301 </t>
  </si>
  <si>
    <t>Verga/contraverga reta de concreto armado 10 x 5 cm, Fck = 15 MPa, inclusive forma, armação e desforma</t>
  </si>
  <si>
    <t xml:space="preserve"> CPU 785 </t>
  </si>
  <si>
    <t>JANELA DE ALUMÍNIO DE CORRER COM 4 FOLHAS PARA VIDROS, COM VIDROS, BATENTE, ACABAMENTO COM ACETATO OU BRILHANTE E FERRAGENS. EXCLUSIVE ALIZAR E CONTRAMARCOE FOLHAS FIXAS.</t>
  </si>
  <si>
    <t xml:space="preserve"> 94570 </t>
  </si>
  <si>
    <t>JANELA DE ALUMÍNIO DE CORRER COM 2 FOLHAS PARA VIDROS, COM VIDROS, BATENTE, ACABAMENTO COM ACETATO OU BRILHANTE E FERRAGENS. EXCLUSIVE ALIZAR E CONTRAMARCO. FORNECIMENTO E INSTALAÇÃO. AF_12/2019</t>
  </si>
  <si>
    <t xml:space="preserve"> 13.3 </t>
  </si>
  <si>
    <t xml:space="preserve"> 13.4 </t>
  </si>
  <si>
    <t xml:space="preserve"> 160665 </t>
  </si>
  <si>
    <t>FORNECIMENTO E INSTALAÇÃO DE PORTA CORTA-FOGO PARA SAÍDA DE EMERGÊNCIA DIM.: 100X210X5CM, CONFORME ABNT NBR 11742P, CLASSE P-90, INCL. MARCO, 3 PARES DE DOBRADIÇAAS C/MOLA, BARRA ANTI-PANICO, PINTURA ESMALTE SINTETICO COR VERMELHA</t>
  </si>
  <si>
    <t xml:space="preserve"> 13.5 </t>
  </si>
  <si>
    <t xml:space="preserve"> 100681 </t>
  </si>
  <si>
    <t>KIT DE PORTA DE MADEIRA FRISADA, SEMI-OCA (LEVE OU MÉDIA), PADRÃO MÉDIO, 70X210CM, ESPESSURA DE 3CM, ITENS INCLUSOS: DOBRADIÇAS, MONTAGEM E INSTALAÇÃO DE BATENTE, FECHADURA COM EXECUÇÃO DO FURO - FORNECIMENTO E INSTALAÇÃO. AF_12/2019</t>
  </si>
  <si>
    <t xml:space="preserve"> 13.6 </t>
  </si>
  <si>
    <t xml:space="preserve"> 90844 </t>
  </si>
  <si>
    <t>KIT DE PORTA DE MADEIRA PARA PINTURA, SEMI-OCA (LEVE OU MÉDIA), PADRÃO MÉDIO, 90X210CM, ESPESSURA DE 3,5CM, ITENS INCLUSOS: DOBRADIÇAS, MONTAGEM E INSTALAÇÃO DO BATENTE, FECHADURA COM EXECUÇÃO DO FURO - FORNECIMENTO E INSTALAÇÃO. AF_12/2019</t>
  </si>
  <si>
    <t xml:space="preserve"> 13.7 </t>
  </si>
  <si>
    <t xml:space="preserve"> 91328 </t>
  </si>
  <si>
    <t>KIT DE PORTA DE MADEIRA FRISADA, SEMI-OCA (LEVE OU MÉDIA), PADRÃO MÉDIO 60X210CM, ESPESSURA DE 3CM, ITENS INCLUSOS: DOBRADIÇAS, MONTAGEM E INSTALAÇÃO DO BATENTE, SEM FECHADURA - FORNECIMENTO E INSTALAÇÃO. AF_12/2019</t>
  </si>
  <si>
    <t xml:space="preserve"> 13.8 </t>
  </si>
  <si>
    <t xml:space="preserve"> 13.9 </t>
  </si>
  <si>
    <t xml:space="preserve"> 160627 </t>
  </si>
  <si>
    <t>FORNECIMENTO E INSTALAÇÃO DE PORTA CORTA-FOGO PARA SAÍDA DE EMERGÊNCIA DIM.: 90X210X5CM, CONFORME ABNT NBR 11742, CLASSE P-90, CHAPA DE ACO, TENDO MARCOS, INCLUSIVE TRES PARES DE DOBRADICAS COM MOLA, EXCLUSIVE PINTURA</t>
  </si>
  <si>
    <t xml:space="preserve"> 13.10 </t>
  </si>
  <si>
    <t xml:space="preserve"> 13.11 </t>
  </si>
  <si>
    <t xml:space="preserve"> 104642 </t>
  </si>
  <si>
    <t>PINTURA LÁTEX ACRÍLICA STANDARD, APLICAÇÃO MANUAL EM PAREDES, DUAS DEMÃOS. AF_04/2023</t>
  </si>
  <si>
    <t xml:space="preserve"> 88485 </t>
  </si>
  <si>
    <t>FUNDO SELADOR ACRÍLICO, APLICAÇÃO MANUAL EM PAREDE, UMA DEMÃO. AF_04/2023</t>
  </si>
  <si>
    <t xml:space="preserve"> 104643 </t>
  </si>
  <si>
    <t>PINTURA LÁTEX ACRÍLICA ECONÔMICA, APLICAÇÃO MECÂNICA EM TETO, DUAS DEMÃOS. AF_04/2023</t>
  </si>
  <si>
    <t xml:space="preserve"> 102214 </t>
  </si>
  <si>
    <t>PINTURA VERNIZ (INCOLOR) ALQUÍDICO EM MADEIRA, USO INTERNO, 2 DEMÃOS. AF_01/2021</t>
  </si>
  <si>
    <t>FORRO</t>
  </si>
  <si>
    <t>PISO</t>
  </si>
  <si>
    <t xml:space="preserve"> 5052 </t>
  </si>
  <si>
    <t>PISO EM PAINEL WALL 2,50 X 1,20 X 40MM</t>
  </si>
  <si>
    <t xml:space="preserve"> 104162 </t>
  </si>
  <si>
    <t>PISO EM GRANILITE, MARMORITE OU GRANITINA EM AMBIENTES INTERNOS, COM ESPESSURA DE 8 MM, INCLUSO MISTURA EM BETONEIRA, COLOCAÇÃO DAS JUNTAS, APLICAÇÃO DO PISO, 4 POLIMENTOS COM POLITRIZ, ESTUCAMENTO, SELADOR E CERA. AF_06/2022</t>
  </si>
  <si>
    <t xml:space="preserve"> 96113 </t>
  </si>
  <si>
    <t>FORRO EM PLACAS DE GESSO, PARA AMBIENTES COMERCIAIS. AF_08/2023_PS</t>
  </si>
  <si>
    <t xml:space="preserve"> 96120 </t>
  </si>
  <si>
    <t>ACABAMENTOS PARA FORRO (MOLDURA DE GESSO). AF_08/2023</t>
  </si>
  <si>
    <t>REVESTIMENTOS DE PAREDES</t>
  </si>
  <si>
    <t>REVESTIMENTO DE PAREDES COM PASTILHA CERAMICA,COM MEDIDAS EM TORNO DE (7,5X7,5)CM, ASSENTAMENTO NO TRACO 1:3</t>
  </si>
  <si>
    <t xml:space="preserve"> 87273 </t>
  </si>
  <si>
    <t>REVESTIMENTO CERÂMICO PARA PAREDES INTERNAS COM PLACAS TIPO ESMALTADA EXTRA  DE DIMENSÕES 33X45 CM APLICADAS NA ALTURA INTEIRA DAS PAREDES. AF_02/2023_PE</t>
  </si>
  <si>
    <t xml:space="preserve"> 4264 </t>
  </si>
  <si>
    <t>Corrimão em aço inox, escovado, d=1 1/2"</t>
  </si>
  <si>
    <t xml:space="preserve"> 11498 </t>
  </si>
  <si>
    <t>Guarda-corpo tubo ferro galvanizado, alt=1,10m, com barras verticais  (1 1/2") a cada 1,70m e 02 (duas) barras intermediárias de 1 1/2" e barra superior de 3"</t>
  </si>
  <si>
    <t xml:space="preserve"> 100753 </t>
  </si>
  <si>
    <t>PINTURA COM TINTA ACRÍLICA DE ACABAMENTO PULVERIZADA SOBRE SUPERFÍCIES METÁLICAS (EXCETO PERFIL) EXECUTADO EM OBRA (02 DEMÃOS). AF_01/2020_PE</t>
  </si>
  <si>
    <t xml:space="preserve"> CPU 324 </t>
  </si>
  <si>
    <t>BRAILLE CORRIMÃO INDICAÇÃO DE PAVIMENTO - ACESSIBILIDADE</t>
  </si>
  <si>
    <t xml:space="preserve"> 18.6 </t>
  </si>
  <si>
    <t xml:space="preserve">13.022.0045-0 </t>
  </si>
  <si>
    <t>SERVIÇOS PRELIMINARES</t>
  </si>
  <si>
    <t xml:space="preserve">11.016.0001-0 </t>
  </si>
  <si>
    <t>LUIZ ALBERTO GONÇALVES BARBOSA - ARQUITETO &amp; URBANISTA - CAU A74193-0</t>
  </si>
  <si>
    <t>AV. HARVEY VARGAS GRILO, 143 - CENTRO, CONCEIÇÃO DO CASTELO - ES, 29370-000</t>
  </si>
  <si>
    <t>REFORMA/AMPLIAÇÃO DO CENTRO CULTURAL DO CAXIAS NO MUNICÍPIO DE CONCEIÇÃO DO CASTELO - ESPIRITO SANTO.</t>
  </si>
  <si>
    <t>AMPLIAÇÃO DO CENTRO CULTURAL DO CAXIAS NO MUNICÍPIO DE CONCEIÇÃO DO CASTELO - ES</t>
  </si>
  <si>
    <t>ARQUITETO &amp; URBANISTA - CAU A74193-0</t>
  </si>
  <si>
    <t>LUIZ ALBERTO GONÇALVES BARBOSA</t>
  </si>
  <si>
    <t>Objeto: REFORMA/AMPLIAÇÃO DO CENTRO CULTURAL DO CAXIAS NO MUNICÍPIO DE CONCEIÇÃO DO CASTELO - ESPIRITO SANTO.</t>
  </si>
  <si>
    <t>Total - BDI DE SERVIÇO</t>
  </si>
  <si>
    <t>Total - BDI DE EQUIPAMENTO</t>
  </si>
  <si>
    <t>Total - MATERIAL</t>
  </si>
  <si>
    <t>Total - MÃO DE OBRA</t>
  </si>
  <si>
    <t>Os itens não que não estão como referenciais da SINAPI - ONERADO foram substituída tomando como base, as bases de sistema mais próximos (IOPES - Espírito Santo, ORSE-SE, EMOP-RJ).</t>
  </si>
  <si>
    <t>Percentuais da 2° FAIXA, extraídos da Resolução N° 366, de 22 Novembro de 2022.</t>
  </si>
  <si>
    <t>PROPOSTA DA EMPRESA</t>
  </si>
  <si>
    <t>LOGO DA EMPRESA    / NOME   /CNPJ</t>
  </si>
  <si>
    <t>________________________________________________________________________                       CARIMBO DA EMPRESA                                                                                                                 CNPJ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</si>
</sst>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2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&quot;N$&quot;#,##0_);&quot;(N$&quot;#,##0\)"/>
    <numFmt numFmtId="165" formatCode="dddd&quot;, &quot;mmmm\ dd&quot;, &quot;yyyy"/>
    <numFmt numFmtId="166" formatCode="_(\$* #,##0_);_(\$* \(#,##0\);_(\$* \-_);_(@_)"/>
    <numFmt numFmtId="167" formatCode="_(\$* #,##0.00_);_(\$* \(#,##0.00\);_(\$* \-??_);_(@_)"/>
    <numFmt numFmtId="168" formatCode="_(&quot;R$ &quot;* #,##0.00_);_(&quot;R$ &quot;* \(#,##0.00\);_(&quot;R$ &quot;* \-??_);_(@_)"/>
    <numFmt numFmtId="169" formatCode="0.0000000"/>
    <numFmt numFmtId="170" formatCode="0.0"/>
    <numFmt numFmtId="171" formatCode="0.000_)"/>
    <numFmt numFmtId="172" formatCode="_(* #,##0.00_);_(* \(#,##0.00\);_(* \-??_);_(@_)"/>
    <numFmt numFmtId="173" formatCode="0.000"/>
    <numFmt numFmtId="174" formatCode="&quot;R$ &quot;#,##0_);&quot;(R$ &quot;#,##0\)"/>
    <numFmt numFmtId="175" formatCode="&quot;R$ &quot;#,##0_);[Red]&quot;(R$ &quot;#,##0\)"/>
    <numFmt numFmtId="176" formatCode="#,##0.00\ ;\-#,##0.00\ ;&quot; -&quot;#\ ;@\ "/>
    <numFmt numFmtId="177" formatCode="_-&quot;R$ &quot;* #,##0.00_-;&quot;-R$ &quot;* #,##0.00_-;_-&quot;R$ &quot;* \-??_-;_-@_-"/>
    <numFmt numFmtId="178" formatCode="_-* #,##0.00_-;\-* #,##0.00_-;_-* \-??_-;_-@_-"/>
    <numFmt numFmtId="179" formatCode="_(* #,##0.00_);_(* \(#,##0.00\);_(* &quot;-&quot;??_);_(@_)"/>
    <numFmt numFmtId="180" formatCode="_(* #,##0.0000_);_(* \(#,##0.0000\);_(* \-??_);_(@_)"/>
    <numFmt numFmtId="182" formatCode="[$-F800]dddd\,\ mmmm\ dd\,\ yyyy"/>
    <numFmt numFmtId="186" formatCode="0.00\ %"/>
    <numFmt numFmtId="189" formatCode="#,##0.000"/>
  </numFmts>
  <fonts count="82" x14ac:knownFonts="1"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0"/>
      <name val="Arial"/>
      <family val="2"/>
    </font>
    <font>
      <b/>
      <sz val="11"/>
      <color indexed="9"/>
      <name val="Calibri"/>
      <family val="2"/>
    </font>
    <font>
      <sz val="10"/>
      <name val="Arial"/>
      <family val="2"/>
    </font>
    <font>
      <sz val="11"/>
      <color indexed="52"/>
      <name val="Calibri"/>
      <family val="2"/>
    </font>
    <font>
      <sz val="11"/>
      <color indexed="62"/>
      <name val="Calibri"/>
      <family val="2"/>
    </font>
    <font>
      <i/>
      <sz val="11"/>
      <color indexed="23"/>
      <name val="Calibri"/>
      <family val="2"/>
    </font>
    <font>
      <u/>
      <sz val="10"/>
      <color indexed="20"/>
      <name val="Arial"/>
      <family val="2"/>
    </font>
    <font>
      <sz val="8"/>
      <name val="Arial"/>
      <family val="2"/>
    </font>
    <font>
      <b/>
      <sz val="12"/>
      <name val="Arial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b/>
      <sz val="11"/>
      <name val="Arial"/>
      <family val="2"/>
    </font>
    <font>
      <sz val="11"/>
      <color indexed="60"/>
      <name val="Calibri"/>
      <family val="2"/>
    </font>
    <font>
      <sz val="11"/>
      <name val="Arial Narrow"/>
      <family val="2"/>
    </font>
    <font>
      <sz val="11"/>
      <color indexed="8"/>
      <name val="Arial"/>
      <family val="2"/>
    </font>
    <font>
      <sz val="10"/>
      <name val="Courier New"/>
      <family val="3"/>
    </font>
    <font>
      <b/>
      <sz val="11"/>
      <color indexed="63"/>
      <name val="Calibri"/>
      <family val="2"/>
    </font>
    <font>
      <sz val="9"/>
      <name val="Courier New"/>
      <family val="3"/>
    </font>
    <font>
      <sz val="11"/>
      <color indexed="8"/>
      <name val="Calibri"/>
      <family val="2"/>
      <charset val="1"/>
    </font>
    <font>
      <sz val="11"/>
      <color indexed="10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b/>
      <sz val="9"/>
      <name val="Arial"/>
      <family val="2"/>
    </font>
    <font>
      <sz val="11"/>
      <color indexed="8"/>
      <name val="Calibri"/>
      <family val="2"/>
    </font>
    <font>
      <sz val="10"/>
      <color rgb="FF000000"/>
      <name val="Times New Roman"/>
      <family val="1"/>
    </font>
    <font>
      <sz val="9"/>
      <color indexed="8"/>
      <name val="Arial"/>
      <family val="2"/>
    </font>
    <font>
      <sz val="22"/>
      <name val="Arial"/>
      <family val="2"/>
    </font>
    <font>
      <sz val="22"/>
      <name val="Times New Roman"/>
      <family val="1"/>
    </font>
    <font>
      <b/>
      <sz val="22"/>
      <name val="Arial"/>
      <family val="2"/>
    </font>
    <font>
      <sz val="12"/>
      <name val="Arial"/>
      <family val="2"/>
    </font>
    <font>
      <sz val="11"/>
      <name val="Arial"/>
      <family val="2"/>
    </font>
    <font>
      <sz val="9"/>
      <color indexed="8"/>
      <name val="Times New Roman"/>
      <family val="1"/>
    </font>
    <font>
      <u/>
      <sz val="22"/>
      <name val="Arial"/>
      <family val="2"/>
    </font>
    <font>
      <b/>
      <sz val="11"/>
      <color theme="1"/>
      <name val="Arial"/>
      <family val="2"/>
    </font>
    <font>
      <b/>
      <sz val="10"/>
      <color indexed="8"/>
      <name val="Arial"/>
      <family val="2"/>
    </font>
    <font>
      <b/>
      <sz val="11"/>
      <color indexed="8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0"/>
      <color indexed="8"/>
      <name val="Arial"/>
      <family val="2"/>
    </font>
    <font>
      <b/>
      <sz val="12"/>
      <color indexed="8"/>
      <name val="Arial"/>
      <family val="2"/>
    </font>
    <font>
      <b/>
      <sz val="9"/>
      <color indexed="8"/>
      <name val="Arial"/>
      <family val="2"/>
    </font>
    <font>
      <sz val="10"/>
      <color indexed="8"/>
      <name val="Calibri"/>
      <family val="2"/>
    </font>
    <font>
      <b/>
      <i/>
      <sz val="11"/>
      <name val="Trebuchet MS"/>
      <family val="2"/>
    </font>
    <font>
      <b/>
      <i/>
      <sz val="10"/>
      <name val="Trebuchet MS"/>
      <family val="2"/>
    </font>
    <font>
      <i/>
      <sz val="10"/>
      <name val="Trebuchet MS"/>
      <family val="2"/>
    </font>
    <font>
      <sz val="11"/>
      <name val="Times New Roman"/>
      <family val="1"/>
    </font>
    <font>
      <sz val="12"/>
      <color indexed="8"/>
      <name val="Arial"/>
      <family val="2"/>
    </font>
    <font>
      <b/>
      <sz val="14"/>
      <name val="Arial"/>
      <family val="2"/>
    </font>
    <font>
      <i/>
      <sz val="14"/>
      <color indexed="8"/>
      <name val="Verdana"/>
      <family val="2"/>
    </font>
    <font>
      <sz val="14"/>
      <color indexed="8"/>
      <name val="Verdana"/>
      <family val="2"/>
    </font>
    <font>
      <b/>
      <sz val="18"/>
      <color indexed="8"/>
      <name val="Arial"/>
      <family val="2"/>
    </font>
    <font>
      <i/>
      <sz val="12"/>
      <color indexed="8"/>
      <name val="Arial"/>
      <family val="2"/>
    </font>
    <font>
      <b/>
      <sz val="16"/>
      <color indexed="8"/>
      <name val="Arial"/>
      <family val="2"/>
    </font>
    <font>
      <b/>
      <i/>
      <sz val="11"/>
      <name val="Arial"/>
      <family val="2"/>
    </font>
    <font>
      <i/>
      <sz val="10"/>
      <name val="Arial"/>
      <family val="2"/>
    </font>
    <font>
      <sz val="10"/>
      <name val="Times New Roman"/>
      <family val="1"/>
    </font>
    <font>
      <sz val="8"/>
      <name val="Calibri"/>
      <family val="2"/>
    </font>
    <font>
      <sz val="14"/>
      <name val="Arial"/>
      <family val="2"/>
    </font>
    <font>
      <sz val="11"/>
      <name val="Arial"/>
      <family val="1"/>
    </font>
    <font>
      <sz val="11"/>
      <color indexed="8"/>
      <name val="Calibri"/>
      <family val="2"/>
      <scheme val="minor"/>
    </font>
    <font>
      <b/>
      <i/>
      <sz val="11"/>
      <color rgb="FF000000"/>
      <name val="Calibri"/>
      <family val="2"/>
      <scheme val="minor"/>
    </font>
    <font>
      <i/>
      <sz val="11"/>
      <name val="Calibri"/>
      <family val="2"/>
      <scheme val="minor"/>
    </font>
    <font>
      <b/>
      <i/>
      <sz val="11"/>
      <name val="Calibri"/>
      <family val="2"/>
      <scheme val="minor"/>
    </font>
    <font>
      <sz val="11"/>
      <name val="Calibri"/>
      <family val="2"/>
      <scheme val="minor"/>
    </font>
    <font>
      <sz val="10"/>
      <color rgb="FFFF0000"/>
      <name val="Arial"/>
      <family val="2"/>
    </font>
    <font>
      <b/>
      <i/>
      <sz val="12"/>
      <name val="Arial"/>
      <family val="2"/>
    </font>
    <font>
      <sz val="16"/>
      <color indexed="8"/>
      <name val="Calibri"/>
      <family val="2"/>
    </font>
    <font>
      <b/>
      <sz val="12"/>
      <color theme="1"/>
      <name val="Arial"/>
      <family val="2"/>
    </font>
    <font>
      <u/>
      <sz val="11"/>
      <color theme="10"/>
      <name val="Calibri"/>
      <family val="2"/>
      <scheme val="minor"/>
    </font>
    <font>
      <b/>
      <sz val="13"/>
      <name val="Arial"/>
      <family val="2"/>
    </font>
    <font>
      <b/>
      <i/>
      <sz val="12"/>
      <color rgb="FFFF0000"/>
      <name val="Arial"/>
      <family val="2"/>
    </font>
    <font>
      <b/>
      <sz val="11"/>
      <color rgb="FF000000"/>
      <name val="Arial"/>
      <family val="2"/>
    </font>
    <font>
      <sz val="11"/>
      <color rgb="FF000000"/>
      <name val="Arial"/>
      <family val="2"/>
    </font>
    <font>
      <sz val="11"/>
      <color rgb="FF000000"/>
      <name val="Arial"/>
      <family val="1"/>
    </font>
    <font>
      <b/>
      <sz val="2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indexed="31"/>
        <bgColor indexed="22"/>
      </patternFill>
    </fill>
    <fill>
      <patternFill patternType="solid">
        <fgColor indexed="45"/>
        <bgColor indexed="29"/>
      </patternFill>
    </fill>
    <fill>
      <patternFill patternType="solid">
        <fgColor indexed="42"/>
        <bgColor indexed="27"/>
      </patternFill>
    </fill>
    <fill>
      <patternFill patternType="solid">
        <fgColor indexed="46"/>
        <bgColor indexed="24"/>
      </patternFill>
    </fill>
    <fill>
      <patternFill patternType="solid">
        <fgColor indexed="27"/>
        <bgColor indexed="41"/>
      </patternFill>
    </fill>
    <fill>
      <patternFill patternType="solid">
        <fgColor indexed="47"/>
        <bgColor indexed="22"/>
      </patternFill>
    </fill>
    <fill>
      <patternFill patternType="solid">
        <fgColor indexed="44"/>
        <bgColor indexed="31"/>
      </patternFill>
    </fill>
    <fill>
      <patternFill patternType="solid">
        <fgColor indexed="29"/>
        <bgColor indexed="45"/>
      </patternFill>
    </fill>
    <fill>
      <patternFill patternType="solid">
        <fgColor indexed="11"/>
        <bgColor indexed="49"/>
      </patternFill>
    </fill>
    <fill>
      <patternFill patternType="solid">
        <fgColor indexed="51"/>
        <bgColor indexed="13"/>
      </patternFill>
    </fill>
    <fill>
      <patternFill patternType="solid">
        <fgColor indexed="30"/>
        <bgColor indexed="21"/>
      </patternFill>
    </fill>
    <fill>
      <patternFill patternType="solid">
        <fgColor indexed="20"/>
        <bgColor indexed="36"/>
      </patternFill>
    </fill>
    <fill>
      <patternFill patternType="solid">
        <fgColor indexed="49"/>
        <bgColor indexed="40"/>
      </patternFill>
    </fill>
    <fill>
      <patternFill patternType="solid">
        <fgColor indexed="52"/>
        <bgColor indexed="51"/>
      </patternFill>
    </fill>
    <fill>
      <patternFill patternType="solid">
        <fgColor indexed="62"/>
        <bgColor indexed="56"/>
      </patternFill>
    </fill>
    <fill>
      <patternFill patternType="solid">
        <fgColor indexed="10"/>
        <bgColor indexed="60"/>
      </patternFill>
    </fill>
    <fill>
      <patternFill patternType="solid">
        <fgColor indexed="57"/>
        <bgColor indexed="21"/>
      </patternFill>
    </fill>
    <fill>
      <patternFill patternType="solid">
        <fgColor indexed="53"/>
        <bgColor indexed="52"/>
      </patternFill>
    </fill>
    <fill>
      <patternFill patternType="solid">
        <fgColor indexed="22"/>
        <bgColor indexed="31"/>
      </patternFill>
    </fill>
    <fill>
      <patternFill patternType="solid">
        <fgColor indexed="55"/>
        <bgColor indexed="23"/>
      </patternFill>
    </fill>
    <fill>
      <patternFill patternType="solid">
        <fgColor indexed="9"/>
        <bgColor indexed="26"/>
      </patternFill>
    </fill>
    <fill>
      <patternFill patternType="solid">
        <fgColor indexed="43"/>
        <bgColor indexed="26"/>
      </patternFill>
    </fill>
    <fill>
      <patternFill patternType="solid">
        <fgColor indexed="26"/>
        <bgColor indexed="9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8" tint="0.79998168889431442"/>
        <bgColor indexed="31"/>
      </patternFill>
    </fill>
    <fill>
      <patternFill patternType="solid">
        <fgColor rgb="FFFFFFFF"/>
      </patternFill>
    </fill>
    <fill>
      <patternFill patternType="solid">
        <fgColor theme="0" tint="-0.34998626667073579"/>
        <bgColor indexed="26"/>
      </patternFill>
    </fill>
    <fill>
      <patternFill patternType="solid">
        <fgColor rgb="FFD8ECF6"/>
      </patternFill>
    </fill>
    <fill>
      <patternFill patternType="solid">
        <fgColor rgb="FFD8ECF6"/>
        <bgColor rgb="FFD8ECF6"/>
      </patternFill>
    </fill>
    <fill>
      <patternFill patternType="solid">
        <fgColor rgb="FFDFF0D8"/>
        <bgColor rgb="FFDFF0D8"/>
      </patternFill>
    </fill>
  </fills>
  <borders count="83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double">
        <color indexed="8"/>
      </top>
      <bottom style="dotted">
        <color indexed="8"/>
      </bottom>
      <diagonal/>
    </border>
    <border>
      <left/>
      <right/>
      <top style="double">
        <color indexed="8"/>
      </top>
      <bottom style="dotted">
        <color indexed="8"/>
      </bottom>
      <diagonal/>
    </border>
    <border>
      <left style="medium">
        <color indexed="8"/>
      </left>
      <right/>
      <top style="double">
        <color indexed="8"/>
      </top>
      <bottom style="dotted">
        <color indexed="8"/>
      </bottom>
      <diagonal/>
    </border>
    <border>
      <left/>
      <right style="medium">
        <color indexed="8"/>
      </right>
      <top style="double">
        <color indexed="8"/>
      </top>
      <bottom/>
      <diagonal/>
    </border>
    <border>
      <left style="medium">
        <color indexed="8"/>
      </left>
      <right style="thin">
        <color indexed="8"/>
      </right>
      <top style="dotted">
        <color indexed="8"/>
      </top>
      <bottom style="dotted">
        <color indexed="8"/>
      </bottom>
      <diagonal/>
    </border>
    <border>
      <left style="thin">
        <color indexed="8"/>
      </left>
      <right style="medium">
        <color indexed="8"/>
      </right>
      <top style="dotted">
        <color indexed="8"/>
      </top>
      <bottom style="dotted">
        <color indexed="8"/>
      </bottom>
      <diagonal/>
    </border>
    <border>
      <left style="medium">
        <color indexed="8"/>
      </left>
      <right/>
      <top style="dotted">
        <color indexed="8"/>
      </top>
      <bottom style="dotted">
        <color indexed="8"/>
      </bottom>
      <diagonal/>
    </border>
    <border>
      <left/>
      <right style="medium">
        <color indexed="8"/>
      </right>
      <top style="dotted">
        <color indexed="8"/>
      </top>
      <bottom style="dotted">
        <color indexed="8"/>
      </bottom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double">
        <color indexed="8"/>
      </bottom>
      <diagonal/>
    </border>
    <border>
      <left/>
      <right/>
      <top style="medium">
        <color indexed="8"/>
      </top>
      <bottom style="double">
        <color indexed="8"/>
      </bottom>
      <diagonal/>
    </border>
    <border>
      <left style="medium">
        <color indexed="8"/>
      </left>
      <right/>
      <top style="medium">
        <color indexed="8"/>
      </top>
      <bottom style="double">
        <color indexed="8"/>
      </bottom>
      <diagonal/>
    </border>
    <border>
      <left/>
      <right style="medium">
        <color indexed="8"/>
      </right>
      <top style="medium">
        <color indexed="8"/>
      </top>
      <bottom style="double">
        <color indexed="8"/>
      </bottom>
      <diagonal/>
    </border>
    <border>
      <left/>
      <right style="medium">
        <color indexed="8"/>
      </right>
      <top style="double">
        <color indexed="8"/>
      </top>
      <bottom style="dotted">
        <color indexed="8"/>
      </bottom>
      <diagonal/>
    </border>
    <border>
      <left/>
      <right/>
      <top style="dotted">
        <color indexed="8"/>
      </top>
      <bottom style="dotted">
        <color indexed="8"/>
      </bottom>
      <diagonal/>
    </border>
    <border>
      <left style="medium">
        <color indexed="8"/>
      </left>
      <right/>
      <top/>
      <bottom/>
      <diagonal/>
    </border>
    <border>
      <left/>
      <right style="medium">
        <color indexed="8"/>
      </right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rgb="FFCCCCCC"/>
      </right>
      <top style="medium">
        <color indexed="64"/>
      </top>
      <bottom style="thin">
        <color rgb="FFCCCCCC"/>
      </bottom>
      <diagonal/>
    </border>
    <border>
      <left style="thin">
        <color rgb="FFCCCCCC"/>
      </left>
      <right style="thin">
        <color rgb="FFCCCCCC"/>
      </right>
      <top style="medium">
        <color indexed="64"/>
      </top>
      <bottom style="thin">
        <color rgb="FFCCCCCC"/>
      </bottom>
      <diagonal/>
    </border>
    <border>
      <left style="thin">
        <color rgb="FFCCCCCC"/>
      </left>
      <right style="medium">
        <color indexed="64"/>
      </right>
      <top style="medium">
        <color indexed="64"/>
      </top>
      <bottom style="thin">
        <color rgb="FFCCCCCC"/>
      </bottom>
      <diagonal/>
    </border>
    <border>
      <left style="medium">
        <color indexed="64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medium">
        <color indexed="64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medium">
        <color indexed="64"/>
      </right>
      <top style="thin">
        <color rgb="FFCCCCCC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rgb="FFCCCCCC"/>
      </right>
      <top style="thin">
        <color rgb="FFCCCCCC"/>
      </top>
      <bottom style="medium">
        <color indexed="64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 style="thin">
        <color rgb="FFCCCCCC"/>
      </left>
      <right style="medium">
        <color indexed="64"/>
      </right>
      <top/>
      <bottom style="thin">
        <color rgb="FFCCCCCC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166">
    <xf numFmtId="0" fontId="0" fillId="0" borderId="0"/>
    <xf numFmtId="177" fontId="8" fillId="0" borderId="0" applyFill="0" applyBorder="0" applyAlignment="0" applyProtection="0"/>
    <xf numFmtId="9" fontId="8" fillId="0" borderId="0" applyFill="0" applyBorder="0" applyAlignment="0" applyProtection="0"/>
    <xf numFmtId="0" fontId="30" fillId="2" borderId="0" applyNumberFormat="0" applyBorder="0" applyAlignment="0" applyProtection="0"/>
    <xf numFmtId="0" fontId="30" fillId="3" borderId="0" applyNumberFormat="0" applyBorder="0" applyAlignment="0" applyProtection="0"/>
    <xf numFmtId="0" fontId="30" fillId="4" borderId="0" applyNumberFormat="0" applyBorder="0" applyAlignment="0" applyProtection="0"/>
    <xf numFmtId="0" fontId="30" fillId="5" borderId="0" applyNumberFormat="0" applyBorder="0" applyAlignment="0" applyProtection="0"/>
    <xf numFmtId="0" fontId="30" fillId="6" borderId="0" applyNumberFormat="0" applyBorder="0" applyAlignment="0" applyProtection="0"/>
    <xf numFmtId="0" fontId="30" fillId="7" borderId="0" applyNumberFormat="0" applyBorder="0" applyAlignment="0" applyProtection="0"/>
    <xf numFmtId="0" fontId="30" fillId="2" borderId="0" applyNumberFormat="0" applyBorder="0" applyAlignment="0" applyProtection="0"/>
    <xf numFmtId="0" fontId="30" fillId="3" borderId="0" applyNumberFormat="0" applyBorder="0" applyAlignment="0" applyProtection="0"/>
    <xf numFmtId="0" fontId="30" fillId="4" borderId="0" applyNumberFormat="0" applyBorder="0" applyAlignment="0" applyProtection="0"/>
    <xf numFmtId="0" fontId="30" fillId="5" borderId="0" applyNumberFormat="0" applyBorder="0" applyAlignment="0" applyProtection="0"/>
    <xf numFmtId="0" fontId="30" fillId="6" borderId="0" applyNumberFormat="0" applyBorder="0" applyAlignment="0" applyProtection="0"/>
    <xf numFmtId="0" fontId="30" fillId="7" borderId="0" applyNumberFormat="0" applyBorder="0" applyAlignment="0" applyProtection="0"/>
    <xf numFmtId="0" fontId="30" fillId="8" borderId="0" applyNumberFormat="0" applyBorder="0" applyAlignment="0" applyProtection="0"/>
    <xf numFmtId="0" fontId="30" fillId="9" borderId="0" applyNumberFormat="0" applyBorder="0" applyAlignment="0" applyProtection="0"/>
    <xf numFmtId="0" fontId="30" fillId="10" borderId="0" applyNumberFormat="0" applyBorder="0" applyAlignment="0" applyProtection="0"/>
    <xf numFmtId="0" fontId="30" fillId="5" borderId="0" applyNumberFormat="0" applyBorder="0" applyAlignment="0" applyProtection="0"/>
    <xf numFmtId="0" fontId="30" fillId="8" borderId="0" applyNumberFormat="0" applyBorder="0" applyAlignment="0" applyProtection="0"/>
    <xf numFmtId="0" fontId="30" fillId="11" borderId="0" applyNumberFormat="0" applyBorder="0" applyAlignment="0" applyProtection="0"/>
    <xf numFmtId="0" fontId="30" fillId="8" borderId="0" applyNumberFormat="0" applyBorder="0" applyAlignment="0" applyProtection="0"/>
    <xf numFmtId="0" fontId="30" fillId="9" borderId="0" applyNumberFormat="0" applyBorder="0" applyAlignment="0" applyProtection="0"/>
    <xf numFmtId="0" fontId="30" fillId="10" borderId="0" applyNumberFormat="0" applyBorder="0" applyAlignment="0" applyProtection="0"/>
    <xf numFmtId="0" fontId="30" fillId="5" borderId="0" applyNumberFormat="0" applyBorder="0" applyAlignment="0" applyProtection="0"/>
    <xf numFmtId="0" fontId="30" fillId="8" borderId="0" applyNumberFormat="0" applyBorder="0" applyAlignment="0" applyProtection="0"/>
    <xf numFmtId="0" fontId="30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2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9" borderId="0" applyNumberFormat="0" applyBorder="0" applyAlignment="0" applyProtection="0"/>
    <xf numFmtId="0" fontId="30" fillId="0" borderId="0" applyNumberFormat="0" applyBorder="0" applyAlignment="0"/>
    <xf numFmtId="0" fontId="3" fillId="3" borderId="0" applyNumberFormat="0" applyBorder="0" applyAlignment="0" applyProtection="0"/>
    <xf numFmtId="0" fontId="4" fillId="4" borderId="0" applyNumberFormat="0" applyBorder="0" applyAlignment="0" applyProtection="0"/>
    <xf numFmtId="0" fontId="5" fillId="20" borderId="1" applyNumberFormat="0" applyAlignment="0" applyProtection="0"/>
    <xf numFmtId="0" fontId="6" fillId="0" borderId="0"/>
    <xf numFmtId="0" fontId="7" fillId="21" borderId="2" applyNumberFormat="0" applyAlignment="0" applyProtection="0"/>
    <xf numFmtId="38" fontId="8" fillId="0" borderId="0" applyFill="0" applyBorder="0" applyAlignment="0" applyProtection="0"/>
    <xf numFmtId="40" fontId="8" fillId="0" borderId="0" applyFill="0" applyBorder="0" applyAlignment="0" applyProtection="0"/>
    <xf numFmtId="164" fontId="8" fillId="0" borderId="0">
      <alignment horizontal="center"/>
    </xf>
    <xf numFmtId="165" fontId="8" fillId="0" borderId="0" applyFill="0" applyBorder="0" applyAlignment="0" applyProtection="0"/>
    <xf numFmtId="166" fontId="8" fillId="0" borderId="0" applyFill="0" applyBorder="0" applyAlignment="0" applyProtection="0"/>
    <xf numFmtId="167" fontId="8" fillId="0" borderId="0" applyFill="0" applyBorder="0" applyAlignment="0" applyProtection="0"/>
    <xf numFmtId="0" fontId="5" fillId="20" borderId="1" applyNumberFormat="0" applyAlignment="0" applyProtection="0"/>
    <xf numFmtId="0" fontId="7" fillId="21" borderId="2" applyNumberFormat="0" applyAlignment="0" applyProtection="0"/>
    <xf numFmtId="0" fontId="9" fillId="0" borderId="3" applyNumberFormat="0" applyFill="0" applyAlignment="0" applyProtection="0"/>
    <xf numFmtId="0" fontId="10" fillId="7" borderId="1" applyNumberFormat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4" fillId="4" borderId="0" applyNumberFormat="0" applyBorder="0" applyAlignment="0" applyProtection="0"/>
    <xf numFmtId="0" fontId="13" fillId="22" borderId="0" applyNumberFormat="0" applyBorder="0" applyAlignment="0" applyProtection="0"/>
    <xf numFmtId="0" fontId="14" fillId="0" borderId="0">
      <alignment horizontal="left"/>
    </xf>
    <xf numFmtId="0" fontId="15" fillId="0" borderId="4" applyNumberFormat="0" applyFill="0" applyAlignment="0" applyProtection="0"/>
    <xf numFmtId="0" fontId="16" fillId="0" borderId="5" applyNumberFormat="0" applyFill="0" applyAlignment="0" applyProtection="0"/>
    <xf numFmtId="0" fontId="17" fillId="0" borderId="6" applyNumberFormat="0" applyFill="0" applyAlignment="0" applyProtection="0"/>
    <xf numFmtId="0" fontId="17" fillId="0" borderId="0" applyNumberFormat="0" applyFill="0" applyBorder="0" applyAlignment="0" applyProtection="0"/>
    <xf numFmtId="0" fontId="3" fillId="3" borderId="0" applyNumberFormat="0" applyBorder="0" applyAlignment="0" applyProtection="0"/>
    <xf numFmtId="0" fontId="10" fillId="7" borderId="1" applyNumberFormat="0" applyAlignment="0" applyProtection="0"/>
    <xf numFmtId="0" fontId="13" fillId="22" borderId="0" applyNumberFormat="0" applyBorder="0" applyAlignment="0" applyProtection="0"/>
    <xf numFmtId="0" fontId="9" fillId="0" borderId="3" applyNumberFormat="0" applyFill="0" applyAlignment="0" applyProtection="0"/>
    <xf numFmtId="0" fontId="8" fillId="0" borderId="0"/>
    <xf numFmtId="0" fontId="18" fillId="0" borderId="7"/>
    <xf numFmtId="168" fontId="8" fillId="0" borderId="0" applyFill="0" applyBorder="0" applyAlignment="0" applyProtection="0"/>
    <xf numFmtId="0" fontId="19" fillId="23" borderId="0" applyNumberFormat="0" applyBorder="0" applyAlignment="0" applyProtection="0"/>
    <xf numFmtId="0" fontId="19" fillId="23" borderId="0" applyNumberFormat="0" applyBorder="0" applyAlignment="0" applyProtection="0"/>
    <xf numFmtId="169" fontId="8" fillId="0" borderId="0"/>
    <xf numFmtId="0" fontId="8" fillId="0" borderId="0"/>
    <xf numFmtId="0" fontId="20" fillId="0" borderId="0"/>
    <xf numFmtId="0" fontId="21" fillId="0" borderId="0"/>
    <xf numFmtId="0" fontId="30" fillId="0" borderId="0"/>
    <xf numFmtId="0" fontId="20" fillId="0" borderId="0"/>
    <xf numFmtId="170" fontId="22" fillId="0" borderId="0"/>
    <xf numFmtId="171" fontId="22" fillId="0" borderId="0"/>
    <xf numFmtId="0" fontId="20" fillId="24" borderId="8" applyNumberFormat="0" applyAlignment="0" applyProtection="0"/>
    <xf numFmtId="0" fontId="8" fillId="24" borderId="8" applyNumberFormat="0" applyAlignment="0" applyProtection="0"/>
    <xf numFmtId="0" fontId="23" fillId="20" borderId="9" applyNumberFormat="0" applyAlignment="0" applyProtection="0"/>
    <xf numFmtId="10" fontId="8" fillId="0" borderId="0" applyFill="0" applyBorder="0" applyAlignment="0" applyProtection="0"/>
    <xf numFmtId="0" fontId="30" fillId="0" borderId="0" applyNumberFormat="0" applyBorder="0" applyAlignment="0"/>
    <xf numFmtId="9" fontId="8" fillId="0" borderId="0" applyFill="0" applyBorder="0" applyAlignment="0" applyProtection="0"/>
    <xf numFmtId="9" fontId="8" fillId="0" borderId="0" applyFill="0" applyBorder="0" applyAlignment="0" applyProtection="0"/>
    <xf numFmtId="0" fontId="23" fillId="20" borderId="9" applyNumberFormat="0" applyAlignment="0" applyProtection="0"/>
    <xf numFmtId="172" fontId="30" fillId="0" borderId="0" applyFill="0" applyBorder="0" applyAlignment="0" applyProtection="0"/>
    <xf numFmtId="172" fontId="30" fillId="0" borderId="0" applyFill="0" applyBorder="0" applyAlignment="0" applyProtection="0"/>
    <xf numFmtId="173" fontId="8" fillId="0" borderId="0" applyFill="0" applyBorder="0" applyAlignment="0" applyProtection="0"/>
    <xf numFmtId="173" fontId="8" fillId="0" borderId="0" applyFill="0" applyBorder="0" applyAlignment="0" applyProtection="0"/>
    <xf numFmtId="173" fontId="8" fillId="0" borderId="0" applyFill="0" applyBorder="0" applyAlignment="0" applyProtection="0"/>
    <xf numFmtId="174" fontId="30" fillId="0" borderId="0" applyFill="0" applyBorder="0" applyAlignment="0" applyProtection="0"/>
    <xf numFmtId="175" fontId="8" fillId="0" borderId="0" applyFill="0" applyAlignment="0" applyProtection="0"/>
    <xf numFmtId="175" fontId="8" fillId="0" borderId="0" applyFill="0" applyAlignment="0" applyProtection="0"/>
    <xf numFmtId="175" fontId="8" fillId="0" borderId="0" applyFill="0" applyAlignment="0" applyProtection="0"/>
    <xf numFmtId="175" fontId="8" fillId="0" borderId="0" applyFill="0" applyAlignment="0" applyProtection="0"/>
    <xf numFmtId="0" fontId="24" fillId="0" borderId="0"/>
    <xf numFmtId="0" fontId="18" fillId="0" borderId="0"/>
    <xf numFmtId="176" fontId="25" fillId="0" borderId="0"/>
    <xf numFmtId="0" fontId="26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8" fillId="0" borderId="10" applyNumberFormat="0" applyFill="0" applyAlignment="0" applyProtection="0"/>
    <xf numFmtId="0" fontId="27" fillId="0" borderId="0" applyNumberFormat="0" applyFill="0" applyBorder="0" applyAlignment="0" applyProtection="0"/>
    <xf numFmtId="0" fontId="15" fillId="0" borderId="4" applyNumberFormat="0" applyFill="0" applyAlignment="0" applyProtection="0"/>
    <xf numFmtId="0" fontId="15" fillId="0" borderId="4" applyNumberFormat="0" applyFill="0" applyAlignment="0" applyProtection="0"/>
    <xf numFmtId="0" fontId="27" fillId="0" borderId="0" applyNumberFormat="0" applyFill="0" applyBorder="0" applyAlignment="0" applyProtection="0"/>
    <xf numFmtId="0" fontId="16" fillId="0" borderId="5" applyNumberFormat="0" applyFill="0" applyAlignment="0" applyProtection="0"/>
    <xf numFmtId="0" fontId="17" fillId="0" borderId="6" applyNumberFormat="0" applyFill="0" applyAlignment="0" applyProtection="0"/>
    <xf numFmtId="0" fontId="1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172" fontId="8" fillId="0" borderId="0" applyFill="0" applyBorder="0" applyAlignment="0" applyProtection="0"/>
    <xf numFmtId="176" fontId="30" fillId="0" borderId="0"/>
    <xf numFmtId="0" fontId="26" fillId="0" borderId="0" applyNumberFormat="0" applyFill="0" applyBorder="0" applyAlignment="0" applyProtection="0"/>
    <xf numFmtId="0" fontId="2" fillId="16" borderId="0" applyNumberFormat="0" applyBorder="0" applyAlignment="0" applyProtection="0"/>
    <xf numFmtId="0" fontId="2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9" borderId="0" applyNumberFormat="0" applyBorder="0" applyAlignment="0" applyProtection="0"/>
    <xf numFmtId="0" fontId="30" fillId="0" borderId="0"/>
    <xf numFmtId="0" fontId="31" fillId="0" borderId="0"/>
    <xf numFmtId="0" fontId="8" fillId="0" borderId="0"/>
    <xf numFmtId="179" fontId="8" fillId="0" borderId="0" applyFont="0" applyFill="0" applyBorder="0" applyAlignment="0" applyProtection="0"/>
    <xf numFmtId="0" fontId="8" fillId="0" borderId="0"/>
    <xf numFmtId="172" fontId="8" fillId="0" borderId="0" applyFill="0" applyBorder="0" applyAlignment="0" applyProtection="0"/>
    <xf numFmtId="0" fontId="8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5" fillId="20" borderId="69" applyNumberFormat="0" applyAlignment="0" applyProtection="0"/>
    <xf numFmtId="0" fontId="5" fillId="20" borderId="69" applyNumberFormat="0" applyAlignment="0" applyProtection="0"/>
    <xf numFmtId="0" fontId="10" fillId="7" borderId="69" applyNumberFormat="0" applyAlignment="0" applyProtection="0"/>
    <xf numFmtId="0" fontId="10" fillId="7" borderId="69" applyNumberFormat="0" applyAlignment="0" applyProtection="0"/>
    <xf numFmtId="0" fontId="20" fillId="24" borderId="70" applyNumberFormat="0" applyAlignment="0" applyProtection="0"/>
    <xf numFmtId="0" fontId="8" fillId="24" borderId="70" applyNumberFormat="0" applyAlignment="0" applyProtection="0"/>
    <xf numFmtId="0" fontId="23" fillId="20" borderId="71" applyNumberFormat="0" applyAlignment="0" applyProtection="0"/>
    <xf numFmtId="0" fontId="23" fillId="20" borderId="71" applyNumberFormat="0" applyAlignment="0" applyProtection="0"/>
    <xf numFmtId="0" fontId="28" fillId="0" borderId="72" applyNumberFormat="0" applyFill="0" applyAlignment="0" applyProtection="0"/>
    <xf numFmtId="0" fontId="65" fillId="0" borderId="0"/>
    <xf numFmtId="43" fontId="8" fillId="0" borderId="0" applyFont="0" applyFill="0" applyBorder="0" applyAlignment="0" applyProtection="0"/>
    <xf numFmtId="43" fontId="30" fillId="0" borderId="0" applyFont="0" applyFill="0" applyBorder="0" applyAlignment="0" applyProtection="0"/>
    <xf numFmtId="0" fontId="65" fillId="0" borderId="0"/>
    <xf numFmtId="0" fontId="65" fillId="0" borderId="0"/>
    <xf numFmtId="0" fontId="75" fillId="0" borderId="0" applyNumberFormat="0" applyFill="0" applyBorder="0" applyAlignment="0" applyProtection="0"/>
    <xf numFmtId="44" fontId="1" fillId="0" borderId="0" applyFont="0" applyFill="0" applyBorder="0" applyAlignment="0" applyProtection="0"/>
    <xf numFmtId="179" fontId="20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65" fillId="0" borderId="0"/>
    <xf numFmtId="0" fontId="65" fillId="0" borderId="0"/>
  </cellStyleXfs>
  <cellXfs count="265">
    <xf numFmtId="0" fontId="0" fillId="0" borderId="0" xfId="0"/>
    <xf numFmtId="0" fontId="0" fillId="26" borderId="0" xfId="0" applyFill="1" applyAlignment="1">
      <alignment horizontal="center" vertical="center" wrapText="1"/>
    </xf>
    <xf numFmtId="0" fontId="0" fillId="26" borderId="0" xfId="0" applyFill="1"/>
    <xf numFmtId="0" fontId="33" fillId="26" borderId="0" xfId="0" applyFont="1" applyFill="1"/>
    <xf numFmtId="0" fontId="34" fillId="26" borderId="0" xfId="0" applyFont="1" applyFill="1" applyAlignment="1">
      <alignment horizontal="center"/>
    </xf>
    <xf numFmtId="0" fontId="35" fillId="26" borderId="0" xfId="0" applyFont="1" applyFill="1"/>
    <xf numFmtId="0" fontId="39" fillId="26" borderId="0" xfId="0" applyFont="1" applyFill="1"/>
    <xf numFmtId="0" fontId="35" fillId="26" borderId="0" xfId="0" applyFont="1" applyFill="1" applyAlignment="1">
      <alignment horizontal="center"/>
    </xf>
    <xf numFmtId="0" fontId="14" fillId="26" borderId="0" xfId="0" applyFont="1" applyFill="1" applyProtection="1">
      <protection locked="0"/>
    </xf>
    <xf numFmtId="0" fontId="0" fillId="26" borderId="0" xfId="0" applyFill="1" applyProtection="1">
      <protection locked="0"/>
    </xf>
    <xf numFmtId="0" fontId="21" fillId="26" borderId="0" xfId="0" applyFont="1" applyFill="1" applyAlignment="1">
      <alignment horizontal="left" vertical="center"/>
    </xf>
    <xf numFmtId="0" fontId="21" fillId="26" borderId="0" xfId="0" applyFont="1" applyFill="1" applyAlignment="1">
      <alignment vertical="center"/>
    </xf>
    <xf numFmtId="0" fontId="14" fillId="26" borderId="0" xfId="131" applyFont="1" applyFill="1" applyAlignment="1">
      <alignment horizontal="center" vertical="center" wrapText="1"/>
    </xf>
    <xf numFmtId="0" fontId="38" fillId="26" borderId="0" xfId="80" applyFont="1" applyFill="1" applyAlignment="1">
      <alignment vertical="top" wrapText="1"/>
    </xf>
    <xf numFmtId="0" fontId="29" fillId="26" borderId="0" xfId="131" applyFont="1" applyFill="1" applyAlignment="1">
      <alignment vertical="center" wrapText="1"/>
    </xf>
    <xf numFmtId="0" fontId="29" fillId="26" borderId="0" xfId="131" applyFont="1" applyFill="1" applyAlignment="1">
      <alignment horizontal="right" vertical="center" wrapText="1"/>
    </xf>
    <xf numFmtId="0" fontId="0" fillId="26" borderId="0" xfId="131" applyFont="1" applyFill="1"/>
    <xf numFmtId="0" fontId="8" fillId="26" borderId="0" xfId="131" applyFill="1" applyAlignment="1">
      <alignment vertical="center" wrapText="1"/>
    </xf>
    <xf numFmtId="0" fontId="37" fillId="26" borderId="0" xfId="131" applyFont="1" applyFill="1" applyAlignment="1">
      <alignment vertical="center" wrapText="1"/>
    </xf>
    <xf numFmtId="0" fontId="43" fillId="26" borderId="0" xfId="0" applyFont="1" applyFill="1" applyAlignment="1">
      <alignment vertical="center"/>
    </xf>
    <xf numFmtId="0" fontId="32" fillId="0" borderId="0" xfId="80" applyFont="1"/>
    <xf numFmtId="0" fontId="45" fillId="0" borderId="0" xfId="80" applyFont="1"/>
    <xf numFmtId="173" fontId="45" fillId="0" borderId="0" xfId="97" applyFont="1" applyFill="1" applyBorder="1" applyAlignment="1" applyProtection="1"/>
    <xf numFmtId="173" fontId="45" fillId="0" borderId="0" xfId="97" applyFont="1" applyFill="1" applyBorder="1" applyAlignment="1" applyProtection="1">
      <alignment horizontal="left"/>
    </xf>
    <xf numFmtId="0" fontId="45" fillId="0" borderId="0" xfId="80" applyFont="1" applyAlignment="1">
      <alignment horizontal="center"/>
    </xf>
    <xf numFmtId="0" fontId="45" fillId="0" borderId="0" xfId="80" applyFont="1" applyAlignment="1">
      <alignment vertical="center"/>
    </xf>
    <xf numFmtId="0" fontId="45" fillId="0" borderId="0" xfId="80" applyFont="1" applyAlignment="1">
      <alignment horizontal="center" vertical="center"/>
    </xf>
    <xf numFmtId="0" fontId="45" fillId="0" borderId="0" xfId="80" applyFont="1" applyAlignment="1">
      <alignment horizontal="left" vertical="center"/>
    </xf>
    <xf numFmtId="0" fontId="21" fillId="0" borderId="0" xfId="80" applyFont="1" applyAlignment="1" applyProtection="1">
      <alignment horizontal="left" vertical="center"/>
      <protection locked="0"/>
    </xf>
    <xf numFmtId="0" fontId="45" fillId="0" borderId="0" xfId="80" applyFont="1" applyAlignment="1">
      <alignment vertical="center" wrapText="1"/>
    </xf>
    <xf numFmtId="0" fontId="45" fillId="0" borderId="0" xfId="80" applyFont="1" applyAlignment="1">
      <alignment horizontal="center" vertical="center" wrapText="1"/>
    </xf>
    <xf numFmtId="0" fontId="45" fillId="20" borderId="0" xfId="80" applyFont="1" applyFill="1"/>
    <xf numFmtId="0" fontId="32" fillId="0" borderId="19" xfId="80" applyFont="1" applyBorder="1" applyAlignment="1">
      <alignment horizontal="center"/>
    </xf>
    <xf numFmtId="0" fontId="45" fillId="0" borderId="20" xfId="80" applyFont="1" applyBorder="1"/>
    <xf numFmtId="0" fontId="45" fillId="0" borderId="19" xfId="80" applyFont="1" applyBorder="1" applyAlignment="1">
      <alignment horizontal="center"/>
    </xf>
    <xf numFmtId="173" fontId="45" fillId="20" borderId="21" xfId="97" applyFont="1" applyFill="1" applyBorder="1" applyAlignment="1" applyProtection="1">
      <protection locked="0"/>
    </xf>
    <xf numFmtId="173" fontId="45" fillId="20" borderId="22" xfId="97" applyFont="1" applyFill="1" applyBorder="1" applyAlignment="1" applyProtection="1">
      <alignment horizontal="left"/>
    </xf>
    <xf numFmtId="0" fontId="32" fillId="0" borderId="23" xfId="80" applyFont="1" applyBorder="1" applyAlignment="1">
      <alignment horizontal="center"/>
    </xf>
    <xf numFmtId="0" fontId="45" fillId="0" borderId="24" xfId="80" applyFont="1" applyBorder="1"/>
    <xf numFmtId="0" fontId="45" fillId="0" borderId="23" xfId="80" applyFont="1" applyBorder="1" applyAlignment="1">
      <alignment horizontal="center"/>
    </xf>
    <xf numFmtId="173" fontId="45" fillId="20" borderId="25" xfId="97" applyFont="1" applyFill="1" applyBorder="1" applyAlignment="1" applyProtection="1">
      <protection locked="0"/>
    </xf>
    <xf numFmtId="173" fontId="45" fillId="20" borderId="26" xfId="97" applyFont="1" applyFill="1" applyBorder="1" applyAlignment="1" applyProtection="1">
      <alignment horizontal="left"/>
    </xf>
    <xf numFmtId="0" fontId="32" fillId="0" borderId="27" xfId="80" applyFont="1" applyBorder="1" applyAlignment="1">
      <alignment horizontal="center"/>
    </xf>
    <xf numFmtId="0" fontId="45" fillId="0" borderId="0" xfId="80" applyFont="1" applyAlignment="1">
      <alignment horizontal="left"/>
    </xf>
    <xf numFmtId="0" fontId="45" fillId="0" borderId="27" xfId="80" applyFont="1" applyBorder="1" applyAlignment="1">
      <alignment horizontal="center"/>
    </xf>
    <xf numFmtId="0" fontId="47" fillId="20" borderId="28" xfId="80" applyFont="1" applyFill="1" applyBorder="1" applyAlignment="1">
      <alignment horizontal="center"/>
    </xf>
    <xf numFmtId="0" fontId="45" fillId="20" borderId="29" xfId="80" applyFont="1" applyFill="1" applyBorder="1"/>
    <xf numFmtId="0" fontId="41" fillId="20" borderId="28" xfId="80" applyFont="1" applyFill="1" applyBorder="1" applyAlignment="1">
      <alignment horizontal="center"/>
    </xf>
    <xf numFmtId="173" fontId="45" fillId="20" borderId="30" xfId="97" applyFont="1" applyFill="1" applyBorder="1" applyAlignment="1" applyProtection="1"/>
    <xf numFmtId="173" fontId="45" fillId="20" borderId="31" xfId="97" applyFont="1" applyFill="1" applyBorder="1" applyAlignment="1" applyProtection="1">
      <alignment horizontal="left"/>
    </xf>
    <xf numFmtId="0" fontId="45" fillId="0" borderId="20" xfId="80" applyFont="1" applyBorder="1" applyAlignment="1">
      <alignment horizontal="left"/>
    </xf>
    <xf numFmtId="173" fontId="45" fillId="20" borderId="32" xfId="97" applyFont="1" applyFill="1" applyBorder="1" applyAlignment="1" applyProtection="1">
      <alignment horizontal="left"/>
    </xf>
    <xf numFmtId="0" fontId="45" fillId="0" borderId="33" xfId="80" applyFont="1" applyBorder="1" applyAlignment="1">
      <alignment horizontal="left"/>
    </xf>
    <xf numFmtId="0" fontId="41" fillId="0" borderId="0" xfId="80" applyFont="1"/>
    <xf numFmtId="0" fontId="41" fillId="0" borderId="0" xfId="80" applyFont="1" applyAlignment="1">
      <alignment horizontal="center"/>
    </xf>
    <xf numFmtId="173" fontId="45" fillId="20" borderId="34" xfId="97" applyFont="1" applyFill="1" applyBorder="1" applyAlignment="1" applyProtection="1">
      <protection locked="0"/>
    </xf>
    <xf numFmtId="173" fontId="45" fillId="20" borderId="35" xfId="97" applyFont="1" applyFill="1" applyBorder="1" applyAlignment="1" applyProtection="1">
      <alignment horizontal="left"/>
    </xf>
    <xf numFmtId="0" fontId="47" fillId="20" borderId="36" xfId="80" applyFont="1" applyFill="1" applyBorder="1" applyAlignment="1">
      <alignment horizontal="center"/>
    </xf>
    <xf numFmtId="0" fontId="41" fillId="20" borderId="37" xfId="80" applyFont="1" applyFill="1" applyBorder="1" applyAlignment="1">
      <alignment horizontal="left"/>
    </xf>
    <xf numFmtId="0" fontId="41" fillId="20" borderId="36" xfId="80" applyFont="1" applyFill="1" applyBorder="1" applyAlignment="1">
      <alignment horizontal="center"/>
    </xf>
    <xf numFmtId="173" fontId="41" fillId="20" borderId="38" xfId="97" applyFont="1" applyFill="1" applyBorder="1" applyAlignment="1" applyProtection="1"/>
    <xf numFmtId="173" fontId="41" fillId="20" borderId="39" xfId="97" applyFont="1" applyFill="1" applyBorder="1" applyAlignment="1" applyProtection="1">
      <alignment horizontal="left"/>
    </xf>
    <xf numFmtId="0" fontId="41" fillId="0" borderId="0" xfId="80" applyFont="1" applyAlignment="1">
      <alignment horizontal="left"/>
    </xf>
    <xf numFmtId="0" fontId="49" fillId="0" borderId="0" xfId="135" applyFont="1" applyAlignment="1">
      <alignment horizontal="center" vertical="center"/>
    </xf>
    <xf numFmtId="0" fontId="8" fillId="0" borderId="0" xfId="80"/>
    <xf numFmtId="0" fontId="49" fillId="0" borderId="0" xfId="135" applyFont="1" applyAlignment="1">
      <alignment horizontal="center" vertical="top"/>
    </xf>
    <xf numFmtId="2" fontId="49" fillId="0" borderId="0" xfId="135" applyNumberFormat="1" applyFont="1" applyAlignment="1">
      <alignment horizontal="center" vertical="center"/>
    </xf>
    <xf numFmtId="0" fontId="49" fillId="0" borderId="0" xfId="135" applyFont="1" applyAlignment="1">
      <alignment horizontal="left" vertical="center"/>
    </xf>
    <xf numFmtId="0" fontId="51" fillId="0" borderId="0" xfId="135" applyFont="1"/>
    <xf numFmtId="0" fontId="51" fillId="0" borderId="0" xfId="135" applyFont="1" applyAlignment="1">
      <alignment horizontal="center"/>
    </xf>
    <xf numFmtId="0" fontId="52" fillId="0" borderId="0" xfId="80" applyFont="1"/>
    <xf numFmtId="0" fontId="52" fillId="0" borderId="0" xfId="80" applyFont="1" applyAlignment="1">
      <alignment horizontal="left"/>
    </xf>
    <xf numFmtId="0" fontId="47" fillId="20" borderId="42" xfId="80" applyFont="1" applyFill="1" applyBorder="1" applyAlignment="1">
      <alignment horizontal="center"/>
    </xf>
    <xf numFmtId="0" fontId="45" fillId="20" borderId="42" xfId="80" applyFont="1" applyFill="1" applyBorder="1" applyAlignment="1">
      <alignment horizontal="center"/>
    </xf>
    <xf numFmtId="4" fontId="45" fillId="20" borderId="43" xfId="97" applyNumberFormat="1" applyFont="1" applyFill="1" applyBorder="1" applyAlignment="1" applyProtection="1"/>
    <xf numFmtId="180" fontId="45" fillId="20" borderId="44" xfId="97" applyNumberFormat="1" applyFont="1" applyFill="1" applyBorder="1" applyAlignment="1" applyProtection="1">
      <alignment horizontal="left"/>
    </xf>
    <xf numFmtId="0" fontId="45" fillId="20" borderId="45" xfId="80" applyFont="1" applyFill="1" applyBorder="1"/>
    <xf numFmtId="0" fontId="41" fillId="20" borderId="42" xfId="80" applyFont="1" applyFill="1" applyBorder="1" applyAlignment="1">
      <alignment horizontal="center"/>
    </xf>
    <xf numFmtId="0" fontId="32" fillId="26" borderId="0" xfId="80" applyFont="1" applyFill="1"/>
    <xf numFmtId="0" fontId="45" fillId="26" borderId="0" xfId="80" applyFont="1" applyFill="1"/>
    <xf numFmtId="173" fontId="45" fillId="26" borderId="0" xfId="97" applyFont="1" applyFill="1" applyBorder="1" applyAlignment="1" applyProtection="1"/>
    <xf numFmtId="173" fontId="45" fillId="26" borderId="0" xfId="97" applyFont="1" applyFill="1" applyBorder="1" applyAlignment="1" applyProtection="1">
      <alignment horizontal="left"/>
    </xf>
    <xf numFmtId="0" fontId="41" fillId="26" borderId="0" xfId="80" applyFont="1" applyFill="1" applyAlignment="1">
      <alignment horizontal="center" vertical="center"/>
    </xf>
    <xf numFmtId="0" fontId="47" fillId="26" borderId="0" xfId="80" applyFont="1" applyFill="1" applyAlignment="1">
      <alignment horizontal="center"/>
    </xf>
    <xf numFmtId="0" fontId="41" fillId="26" borderId="0" xfId="80" applyFont="1" applyFill="1" applyAlignment="1">
      <alignment horizontal="left"/>
    </xf>
    <xf numFmtId="0" fontId="41" fillId="26" borderId="0" xfId="80" applyFont="1" applyFill="1"/>
    <xf numFmtId="178" fontId="41" fillId="26" borderId="0" xfId="80" applyNumberFormat="1" applyFont="1" applyFill="1"/>
    <xf numFmtId="0" fontId="32" fillId="26" borderId="0" xfId="80" applyFont="1" applyFill="1" applyAlignment="1">
      <alignment vertical="center"/>
    </xf>
    <xf numFmtId="0" fontId="45" fillId="26" borderId="0" xfId="80" applyFont="1" applyFill="1" applyAlignment="1">
      <alignment horizontal="left"/>
    </xf>
    <xf numFmtId="0" fontId="45" fillId="26" borderId="0" xfId="97" applyNumberFormat="1" applyFont="1" applyFill="1" applyBorder="1" applyAlignment="1" applyProtection="1">
      <alignment vertical="center" wrapText="1"/>
    </xf>
    <xf numFmtId="0" fontId="37" fillId="0" borderId="0" xfId="0" applyFont="1"/>
    <xf numFmtId="0" fontId="0" fillId="0" borderId="0" xfId="0" applyAlignment="1">
      <alignment horizontal="center"/>
    </xf>
    <xf numFmtId="0" fontId="62" fillId="0" borderId="0" xfId="0" applyFont="1" applyAlignment="1">
      <alignment horizontal="center"/>
    </xf>
    <xf numFmtId="172" fontId="54" fillId="0" borderId="0" xfId="134" applyFont="1" applyFill="1" applyBorder="1" applyAlignment="1" applyProtection="1">
      <alignment vertical="center"/>
    </xf>
    <xf numFmtId="172" fontId="54" fillId="0" borderId="0" xfId="134" applyFont="1" applyFill="1" applyBorder="1" applyAlignment="1" applyProtection="1">
      <alignment horizontal="center" vertical="center"/>
    </xf>
    <xf numFmtId="0" fontId="42" fillId="28" borderId="46" xfId="0" applyFont="1" applyFill="1" applyBorder="1" applyAlignment="1">
      <alignment horizontal="center" vertical="center" wrapText="1"/>
    </xf>
    <xf numFmtId="0" fontId="28" fillId="26" borderId="0" xfId="0" applyFont="1" applyFill="1"/>
    <xf numFmtId="0" fontId="36" fillId="26" borderId="0" xfId="0" applyFont="1" applyFill="1" applyAlignment="1" applyProtection="1">
      <alignment horizontal="left"/>
      <protection locked="0"/>
    </xf>
    <xf numFmtId="0" fontId="0" fillId="0" borderId="0" xfId="0" applyAlignment="1">
      <alignment wrapText="1"/>
    </xf>
    <xf numFmtId="0" fontId="70" fillId="26" borderId="0" xfId="131" applyFont="1" applyFill="1" applyAlignment="1">
      <alignment horizontal="left" vertical="top" wrapText="1"/>
    </xf>
    <xf numFmtId="173" fontId="71" fillId="20" borderId="25" xfId="97" applyFont="1" applyFill="1" applyBorder="1" applyAlignment="1" applyProtection="1">
      <protection locked="0"/>
    </xf>
    <xf numFmtId="172" fontId="18" fillId="22" borderId="65" xfId="120" applyFont="1" applyFill="1" applyBorder="1" applyAlignment="1" applyProtection="1">
      <alignment horizontal="center" vertical="center" wrapText="1"/>
    </xf>
    <xf numFmtId="186" fontId="14" fillId="22" borderId="50" xfId="2" applyNumberFormat="1" applyFont="1" applyFill="1" applyBorder="1" applyAlignment="1" applyProtection="1">
      <alignment horizontal="center" vertical="center" wrapText="1"/>
    </xf>
    <xf numFmtId="0" fontId="73" fillId="26" borderId="0" xfId="0" applyFont="1" applyFill="1"/>
    <xf numFmtId="0" fontId="42" fillId="26" borderId="0" xfId="80" applyFont="1" applyFill="1" applyAlignment="1">
      <alignment horizontal="left" vertical="center" wrapText="1"/>
    </xf>
    <xf numFmtId="0" fontId="43" fillId="26" borderId="0" xfId="0" applyFont="1" applyFill="1" applyAlignment="1">
      <alignment horizontal="center" vertical="center"/>
    </xf>
    <xf numFmtId="0" fontId="66" fillId="26" borderId="0" xfId="131" applyFont="1" applyFill="1" applyAlignment="1">
      <alignment horizontal="left" vertical="top" wrapText="1"/>
    </xf>
    <xf numFmtId="0" fontId="68" fillId="26" borderId="0" xfId="131" applyFont="1" applyFill="1" applyAlignment="1">
      <alignment horizontal="left" vertical="top" wrapText="1"/>
    </xf>
    <xf numFmtId="179" fontId="40" fillId="26" borderId="0" xfId="132" applyFont="1" applyFill="1" applyBorder="1" applyAlignment="1" applyProtection="1">
      <alignment horizontal="center" vertical="center"/>
    </xf>
    <xf numFmtId="0" fontId="36" fillId="0" borderId="17" xfId="0" applyFont="1" applyBorder="1" applyAlignment="1">
      <alignment vertical="center"/>
    </xf>
    <xf numFmtId="0" fontId="14" fillId="0" borderId="17" xfId="0" applyFont="1" applyBorder="1" applyAlignment="1">
      <alignment horizontal="right" vertical="center"/>
    </xf>
    <xf numFmtId="0" fontId="59" fillId="25" borderId="0" xfId="82" applyFont="1" applyFill="1" applyAlignment="1">
      <alignment horizontal="center" vertical="center"/>
    </xf>
    <xf numFmtId="0" fontId="74" fillId="26" borderId="0" xfId="82" applyFont="1" applyFill="1" applyAlignment="1">
      <alignment horizontal="left" vertical="center" wrapText="1"/>
    </xf>
    <xf numFmtId="0" fontId="66" fillId="26" borderId="0" xfId="131" applyFont="1" applyFill="1" applyAlignment="1">
      <alignment horizontal="left" vertical="center" wrapText="1"/>
    </xf>
    <xf numFmtId="189" fontId="45" fillId="20" borderId="43" xfId="97" applyNumberFormat="1" applyFont="1" applyFill="1" applyBorder="1" applyAlignment="1" applyProtection="1"/>
    <xf numFmtId="2" fontId="41" fillId="20" borderId="38" xfId="97" applyNumberFormat="1" applyFont="1" applyFill="1" applyBorder="1" applyAlignment="1" applyProtection="1"/>
    <xf numFmtId="0" fontId="41" fillId="26" borderId="0" xfId="80" applyFont="1" applyFill="1" applyAlignment="1">
      <alignment vertical="center" wrapText="1"/>
    </xf>
    <xf numFmtId="49" fontId="57" fillId="22" borderId="12" xfId="0" applyNumberFormat="1" applyFont="1" applyFill="1" applyBorder="1" applyAlignment="1">
      <alignment horizontal="center" vertical="center" wrapText="1"/>
    </xf>
    <xf numFmtId="0" fontId="53" fillId="0" borderId="17" xfId="0" applyFont="1" applyBorder="1" applyAlignment="1">
      <alignment horizontal="center" vertical="center"/>
    </xf>
    <xf numFmtId="0" fontId="56" fillId="22" borderId="12" xfId="0" applyFont="1" applyFill="1" applyBorder="1" applyAlignment="1">
      <alignment horizontal="center" vertical="center" wrapText="1"/>
    </xf>
    <xf numFmtId="0" fontId="55" fillId="22" borderId="11" xfId="0" applyFont="1" applyFill="1" applyBorder="1" applyAlignment="1">
      <alignment horizontal="center" vertical="center" wrapText="1"/>
    </xf>
    <xf numFmtId="0" fontId="58" fillId="0" borderId="16" xfId="0" applyFont="1" applyBorder="1" applyAlignment="1">
      <alignment horizontal="center" vertical="center"/>
    </xf>
    <xf numFmtId="0" fontId="64" fillId="0" borderId="0" xfId="133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1" fillId="0" borderId="0" xfId="0" applyFont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14" fillId="26" borderId="14" xfId="131" applyFont="1" applyFill="1" applyBorder="1" applyAlignment="1">
      <alignment horizontal="center" vertical="center" wrapText="1"/>
    </xf>
    <xf numFmtId="0" fontId="14" fillId="26" borderId="15" xfId="131" applyFont="1" applyFill="1" applyBorder="1" applyAlignment="1">
      <alignment horizontal="center" vertical="center" wrapText="1"/>
    </xf>
    <xf numFmtId="0" fontId="71" fillId="26" borderId="0" xfId="80" applyFont="1" applyFill="1" applyAlignment="1">
      <alignment horizontal="left" vertical="center"/>
    </xf>
    <xf numFmtId="10" fontId="14" fillId="22" borderId="50" xfId="2" applyNumberFormat="1" applyFont="1" applyFill="1" applyBorder="1" applyAlignment="1" applyProtection="1">
      <alignment horizontal="center" vertical="center" wrapText="1"/>
    </xf>
    <xf numFmtId="177" fontId="14" fillId="26" borderId="52" xfId="1" applyFont="1" applyFill="1" applyBorder="1" applyAlignment="1">
      <alignment vertical="top" wrapText="1"/>
    </xf>
    <xf numFmtId="177" fontId="72" fillId="26" borderId="52" xfId="1" applyFont="1" applyFill="1" applyBorder="1" applyAlignment="1">
      <alignment vertical="top" wrapText="1"/>
    </xf>
    <xf numFmtId="177" fontId="77" fillId="26" borderId="52" xfId="1" applyFont="1" applyFill="1" applyBorder="1" applyAlignment="1">
      <alignment vertical="top" wrapText="1"/>
    </xf>
    <xf numFmtId="0" fontId="78" fillId="31" borderId="59" xfId="0" applyFont="1" applyFill="1" applyBorder="1" applyAlignment="1">
      <alignment horizontal="center" vertical="center" wrapText="1"/>
    </xf>
    <xf numFmtId="0" fontId="78" fillId="31" borderId="60" xfId="0" applyFont="1" applyFill="1" applyBorder="1" applyAlignment="1">
      <alignment horizontal="center" vertical="center" wrapText="1"/>
    </xf>
    <xf numFmtId="0" fontId="78" fillId="31" borderId="60" xfId="0" applyFont="1" applyFill="1" applyBorder="1" applyAlignment="1">
      <alignment horizontal="left" vertical="center" wrapText="1"/>
    </xf>
    <xf numFmtId="0" fontId="78" fillId="31" borderId="62" xfId="0" applyFont="1" applyFill="1" applyBorder="1" applyAlignment="1">
      <alignment horizontal="center" vertical="center" wrapText="1"/>
    </xf>
    <xf numFmtId="0" fontId="78" fillId="31" borderId="48" xfId="0" applyFont="1" applyFill="1" applyBorder="1" applyAlignment="1">
      <alignment horizontal="center" vertical="center" wrapText="1"/>
    </xf>
    <xf numFmtId="0" fontId="78" fillId="31" borderId="48" xfId="0" applyFont="1" applyFill="1" applyBorder="1" applyAlignment="1">
      <alignment horizontal="left" vertical="center" wrapText="1"/>
    </xf>
    <xf numFmtId="172" fontId="18" fillId="22" borderId="73" xfId="120" applyFont="1" applyFill="1" applyBorder="1" applyAlignment="1" applyProtection="1">
      <alignment horizontal="center" vertical="center"/>
    </xf>
    <xf numFmtId="10" fontId="14" fillId="22" borderId="74" xfId="2" applyNumberFormat="1" applyFont="1" applyFill="1" applyBorder="1" applyAlignment="1" applyProtection="1">
      <alignment horizontal="center" vertical="center" wrapText="1"/>
    </xf>
    <xf numFmtId="10" fontId="14" fillId="22" borderId="75" xfId="2" applyNumberFormat="1" applyFont="1" applyFill="1" applyBorder="1" applyAlignment="1" applyProtection="1">
      <alignment horizontal="center" vertical="center" wrapText="1"/>
    </xf>
    <xf numFmtId="0" fontId="80" fillId="33" borderId="48" xfId="0" applyFont="1" applyFill="1" applyBorder="1" applyAlignment="1">
      <alignment horizontal="center" vertical="top" wrapText="1"/>
    </xf>
    <xf numFmtId="177" fontId="37" fillId="33" borderId="48" xfId="1" applyFont="1" applyFill="1" applyBorder="1" applyAlignment="1">
      <alignment horizontal="right" vertical="top" wrapText="1"/>
    </xf>
    <xf numFmtId="177" fontId="37" fillId="31" borderId="48" xfId="1" applyFont="1" applyFill="1" applyBorder="1" applyAlignment="1">
      <alignment horizontal="center" vertical="center" wrapText="1"/>
    </xf>
    <xf numFmtId="0" fontId="80" fillId="33" borderId="68" xfId="0" applyFont="1" applyFill="1" applyBorder="1" applyAlignment="1">
      <alignment horizontal="center" vertical="top" wrapText="1"/>
    </xf>
    <xf numFmtId="177" fontId="37" fillId="33" borderId="68" xfId="1" applyFont="1" applyFill="1" applyBorder="1" applyAlignment="1">
      <alignment horizontal="right" vertical="top" wrapText="1"/>
    </xf>
    <xf numFmtId="0" fontId="0" fillId="0" borderId="13" xfId="0" applyBorder="1"/>
    <xf numFmtId="177" fontId="60" fillId="31" borderId="61" xfId="1" applyFont="1" applyFill="1" applyBorder="1" applyAlignment="1">
      <alignment horizontal="center" vertical="center" wrapText="1"/>
    </xf>
    <xf numFmtId="177" fontId="37" fillId="33" borderId="63" xfId="1" applyFont="1" applyFill="1" applyBorder="1" applyAlignment="1">
      <alignment horizontal="right" vertical="top" wrapText="1"/>
    </xf>
    <xf numFmtId="177" fontId="60" fillId="31" borderId="78" xfId="1" applyFont="1" applyFill="1" applyBorder="1" applyAlignment="1">
      <alignment horizontal="center" vertical="center" wrapText="1"/>
    </xf>
    <xf numFmtId="177" fontId="37" fillId="33" borderId="64" xfId="1" applyFont="1" applyFill="1" applyBorder="1" applyAlignment="1">
      <alignment horizontal="right" vertical="top" wrapText="1"/>
    </xf>
    <xf numFmtId="0" fontId="66" fillId="26" borderId="0" xfId="131" applyFont="1" applyFill="1" applyAlignment="1">
      <alignment vertical="center" wrapText="1"/>
    </xf>
    <xf numFmtId="0" fontId="79" fillId="33" borderId="62" xfId="0" applyFont="1" applyFill="1" applyBorder="1" applyAlignment="1">
      <alignment horizontal="center" vertical="center" wrapText="1"/>
    </xf>
    <xf numFmtId="0" fontId="79" fillId="33" borderId="48" xfId="0" applyFont="1" applyFill="1" applyBorder="1" applyAlignment="1">
      <alignment horizontal="center" vertical="center" wrapText="1"/>
    </xf>
    <xf numFmtId="0" fontId="79" fillId="33" borderId="48" xfId="0" applyFont="1" applyFill="1" applyBorder="1" applyAlignment="1">
      <alignment horizontal="left" vertical="top" wrapText="1"/>
    </xf>
    <xf numFmtId="0" fontId="78" fillId="32" borderId="48" xfId="0" applyFont="1" applyFill="1" applyBorder="1" applyAlignment="1">
      <alignment horizontal="left" vertical="top" wrapText="1"/>
    </xf>
    <xf numFmtId="0" fontId="78" fillId="32" borderId="48" xfId="0" applyFont="1" applyFill="1" applyBorder="1" applyAlignment="1">
      <alignment horizontal="center" vertical="center" wrapText="1"/>
    </xf>
    <xf numFmtId="0" fontId="78" fillId="32" borderId="62" xfId="0" applyFont="1" applyFill="1" applyBorder="1" applyAlignment="1">
      <alignment horizontal="center" vertical="center" wrapText="1"/>
    </xf>
    <xf numFmtId="0" fontId="79" fillId="33" borderId="67" xfId="0" applyFont="1" applyFill="1" applyBorder="1" applyAlignment="1">
      <alignment horizontal="center" vertical="center" wrapText="1"/>
    </xf>
    <xf numFmtId="0" fontId="79" fillId="33" borderId="68" xfId="0" applyFont="1" applyFill="1" applyBorder="1" applyAlignment="1">
      <alignment horizontal="center" vertical="center" wrapText="1"/>
    </xf>
    <xf numFmtId="0" fontId="79" fillId="33" borderId="68" xfId="0" applyFont="1" applyFill="1" applyBorder="1" applyAlignment="1">
      <alignment horizontal="left" vertical="top" wrapText="1"/>
    </xf>
    <xf numFmtId="0" fontId="80" fillId="33" borderId="48" xfId="0" applyFont="1" applyFill="1" applyBorder="1" applyAlignment="1">
      <alignment horizontal="center" vertical="center" wrapText="1"/>
    </xf>
    <xf numFmtId="182" fontId="37" fillId="26" borderId="0" xfId="131" applyNumberFormat="1" applyFont="1" applyFill="1" applyAlignment="1">
      <alignment horizontal="right" vertical="center"/>
    </xf>
    <xf numFmtId="0" fontId="80" fillId="33" borderId="48" xfId="0" applyFont="1" applyFill="1" applyBorder="1" applyAlignment="1">
      <alignment horizontal="left" vertical="center" wrapText="1"/>
    </xf>
    <xf numFmtId="0" fontId="80" fillId="33" borderId="62" xfId="0" applyFont="1" applyFill="1" applyBorder="1" applyAlignment="1">
      <alignment horizontal="center" vertical="center" wrapText="1"/>
    </xf>
    <xf numFmtId="172" fontId="54" fillId="0" borderId="0" xfId="134" applyFont="1" applyFill="1" applyBorder="1" applyAlignment="1" applyProtection="1">
      <alignment horizontal="center" vertical="center" wrapText="1"/>
    </xf>
    <xf numFmtId="179" fontId="43" fillId="26" borderId="0" xfId="132" applyFont="1" applyFill="1" applyBorder="1" applyAlignment="1" applyProtection="1">
      <alignment vertical="center"/>
    </xf>
    <xf numFmtId="172" fontId="54" fillId="0" borderId="0" xfId="134" applyFont="1" applyFill="1" applyBorder="1" applyAlignment="1" applyProtection="1">
      <alignment vertical="center" wrapText="1"/>
    </xf>
    <xf numFmtId="172" fontId="14" fillId="0" borderId="0" xfId="134" applyFont="1" applyFill="1" applyBorder="1" applyAlignment="1" applyProtection="1">
      <alignment horizontal="center" vertical="center" wrapText="1"/>
    </xf>
    <xf numFmtId="49" fontId="46" fillId="0" borderId="0" xfId="0" applyNumberFormat="1" applyFont="1" applyAlignment="1">
      <alignment vertical="center" wrapText="1"/>
    </xf>
    <xf numFmtId="49" fontId="46" fillId="0" borderId="0" xfId="0" applyNumberFormat="1" applyFont="1" applyAlignment="1">
      <alignment vertical="center"/>
    </xf>
    <xf numFmtId="49" fontId="46" fillId="0" borderId="0" xfId="0" applyNumberFormat="1" applyFont="1" applyAlignment="1">
      <alignment horizontal="center" vertical="center" wrapText="1"/>
    </xf>
    <xf numFmtId="0" fontId="14" fillId="27" borderId="51" xfId="0" applyFont="1" applyFill="1" applyBorder="1" applyAlignment="1" applyProtection="1">
      <alignment horizontal="center"/>
      <protection locked="0"/>
    </xf>
    <xf numFmtId="0" fontId="14" fillId="27" borderId="47" xfId="0" applyFont="1" applyFill="1" applyBorder="1" applyAlignment="1" applyProtection="1">
      <alignment horizontal="center"/>
      <protection locked="0"/>
    </xf>
    <xf numFmtId="0" fontId="14" fillId="27" borderId="52" xfId="0" applyFont="1" applyFill="1" applyBorder="1" applyAlignment="1" applyProtection="1">
      <alignment horizontal="center"/>
      <protection locked="0"/>
    </xf>
    <xf numFmtId="0" fontId="36" fillId="26" borderId="0" xfId="0" applyFont="1" applyFill="1" applyAlignment="1" applyProtection="1">
      <alignment horizontal="left" wrapText="1"/>
      <protection locked="0"/>
    </xf>
    <xf numFmtId="0" fontId="37" fillId="26" borderId="0" xfId="80" applyFont="1" applyFill="1" applyAlignment="1">
      <alignment horizontal="left"/>
    </xf>
    <xf numFmtId="0" fontId="81" fillId="26" borderId="0" xfId="0" applyFont="1" applyFill="1" applyAlignment="1" applyProtection="1">
      <alignment horizontal="center" vertical="center" wrapText="1"/>
      <protection locked="0"/>
    </xf>
    <xf numFmtId="0" fontId="59" fillId="25" borderId="73" xfId="82" applyFont="1" applyFill="1" applyBorder="1" applyAlignment="1">
      <alignment horizontal="center" vertical="center"/>
    </xf>
    <xf numFmtId="0" fontId="59" fillId="25" borderId="65" xfId="82" applyFont="1" applyFill="1" applyBorder="1" applyAlignment="1">
      <alignment horizontal="center" vertical="center"/>
    </xf>
    <xf numFmtId="0" fontId="59" fillId="25" borderId="66" xfId="82" applyFont="1" applyFill="1" applyBorder="1" applyAlignment="1">
      <alignment horizontal="center" vertical="center"/>
    </xf>
    <xf numFmtId="0" fontId="74" fillId="26" borderId="53" xfId="82" applyFont="1" applyFill="1" applyBorder="1" applyAlignment="1">
      <alignment horizontal="left" vertical="center" wrapText="1"/>
    </xf>
    <xf numFmtId="0" fontId="74" fillId="26" borderId="54" xfId="82" applyFont="1" applyFill="1" applyBorder="1" applyAlignment="1">
      <alignment horizontal="left" vertical="center" wrapText="1"/>
    </xf>
    <xf numFmtId="0" fontId="74" fillId="26" borderId="58" xfId="82" applyFont="1" applyFill="1" applyBorder="1" applyAlignment="1">
      <alignment horizontal="left" vertical="center" wrapText="1"/>
    </xf>
    <xf numFmtId="0" fontId="66" fillId="26" borderId="0" xfId="131" applyFont="1" applyFill="1" applyAlignment="1">
      <alignment horizontal="left" vertical="center" wrapText="1"/>
    </xf>
    <xf numFmtId="0" fontId="42" fillId="26" borderId="0" xfId="80" applyFont="1" applyFill="1" applyAlignment="1">
      <alignment horizontal="left" vertical="center" wrapText="1"/>
    </xf>
    <xf numFmtId="0" fontId="43" fillId="26" borderId="0" xfId="0" applyFont="1" applyFill="1" applyAlignment="1">
      <alignment horizontal="center" vertical="center"/>
    </xf>
    <xf numFmtId="179" fontId="40" fillId="26" borderId="0" xfId="132" applyFont="1" applyFill="1" applyBorder="1" applyAlignment="1" applyProtection="1">
      <alignment horizontal="center" vertical="center"/>
    </xf>
    <xf numFmtId="0" fontId="41" fillId="20" borderId="38" xfId="80" applyFont="1" applyFill="1" applyBorder="1" applyAlignment="1">
      <alignment horizontal="center" vertical="center" wrapText="1"/>
    </xf>
    <xf numFmtId="0" fontId="41" fillId="20" borderId="37" xfId="80" applyFont="1" applyFill="1" applyBorder="1" applyAlignment="1">
      <alignment horizontal="center" vertical="center" wrapText="1"/>
    </xf>
    <xf numFmtId="0" fontId="41" fillId="20" borderId="39" xfId="80" applyFont="1" applyFill="1" applyBorder="1" applyAlignment="1">
      <alignment horizontal="center" vertical="center" wrapText="1"/>
    </xf>
    <xf numFmtId="179" fontId="44" fillId="26" borderId="0" xfId="132" applyFont="1" applyFill="1" applyBorder="1" applyAlignment="1" applyProtection="1">
      <alignment horizontal="center" vertical="center"/>
    </xf>
    <xf numFmtId="0" fontId="46" fillId="26" borderId="0" xfId="80" applyFont="1" applyFill="1" applyAlignment="1">
      <alignment horizontal="center" vertical="center"/>
    </xf>
    <xf numFmtId="0" fontId="46" fillId="20" borderId="40" xfId="80" applyFont="1" applyFill="1" applyBorder="1" applyAlignment="1">
      <alignment horizontal="center" vertical="center"/>
    </xf>
    <xf numFmtId="0" fontId="45" fillId="0" borderId="38" xfId="80" applyFont="1" applyBorder="1" applyAlignment="1">
      <alignment horizontal="left" vertical="center" wrapText="1"/>
    </xf>
    <xf numFmtId="0" fontId="45" fillId="0" borderId="37" xfId="80" applyFont="1" applyBorder="1" applyAlignment="1">
      <alignment horizontal="left" vertical="center" wrapText="1"/>
    </xf>
    <xf numFmtId="0" fontId="45" fillId="0" borderId="39" xfId="80" applyFont="1" applyBorder="1" applyAlignment="1">
      <alignment horizontal="left" vertical="center" wrapText="1"/>
    </xf>
    <xf numFmtId="0" fontId="45" fillId="0" borderId="41" xfId="80" applyFont="1" applyBorder="1" applyAlignment="1">
      <alignment horizontal="left" vertical="center" wrapText="1"/>
    </xf>
    <xf numFmtId="0" fontId="50" fillId="0" borderId="0" xfId="135" applyFont="1" applyAlignment="1">
      <alignment horizontal="center" wrapText="1"/>
    </xf>
    <xf numFmtId="0" fontId="32" fillId="26" borderId="0" xfId="80" applyFont="1" applyFill="1" applyAlignment="1">
      <alignment vertical="center"/>
    </xf>
    <xf numFmtId="179" fontId="43" fillId="26" borderId="0" xfId="132" applyFont="1" applyFill="1" applyBorder="1" applyAlignment="1" applyProtection="1">
      <alignment horizontal="center" vertical="center"/>
    </xf>
    <xf numFmtId="0" fontId="45" fillId="26" borderId="0" xfId="80" applyFont="1" applyFill="1" applyAlignment="1">
      <alignment horizontal="center" vertical="center"/>
    </xf>
    <xf numFmtId="0" fontId="41" fillId="26" borderId="0" xfId="80" applyFont="1" applyFill="1" applyAlignment="1">
      <alignment horizontal="center" vertical="center" wrapText="1"/>
    </xf>
    <xf numFmtId="0" fontId="41" fillId="20" borderId="38" xfId="80" applyFont="1" applyFill="1" applyBorder="1" applyAlignment="1">
      <alignment horizontal="center"/>
    </xf>
    <xf numFmtId="0" fontId="41" fillId="20" borderId="37" xfId="80" applyFont="1" applyFill="1" applyBorder="1" applyAlignment="1">
      <alignment horizontal="center"/>
    </xf>
    <xf numFmtId="0" fontId="41" fillId="20" borderId="39" xfId="80" applyFont="1" applyFill="1" applyBorder="1" applyAlignment="1">
      <alignment horizontal="center"/>
    </xf>
    <xf numFmtId="172" fontId="18" fillId="28" borderId="56" xfId="120" applyFont="1" applyFill="1" applyBorder="1" applyAlignment="1" applyProtection="1">
      <alignment horizontal="center" vertical="center" wrapText="1"/>
    </xf>
    <xf numFmtId="172" fontId="18" fillId="28" borderId="57" xfId="120" applyFont="1" applyFill="1" applyBorder="1" applyAlignment="1" applyProtection="1">
      <alignment horizontal="center" vertical="center" wrapText="1"/>
    </xf>
    <xf numFmtId="1" fontId="57" fillId="22" borderId="12" xfId="0" applyNumberFormat="1" applyFont="1" applyFill="1" applyBorder="1" applyAlignment="1">
      <alignment horizontal="center" vertical="center" wrapText="1"/>
    </xf>
    <xf numFmtId="182" fontId="14" fillId="25" borderId="51" xfId="0" applyNumberFormat="1" applyFont="1" applyFill="1" applyBorder="1" applyAlignment="1">
      <alignment horizontal="center" vertical="center" wrapText="1"/>
    </xf>
    <xf numFmtId="182" fontId="14" fillId="25" borderId="52" xfId="0" applyNumberFormat="1" applyFont="1" applyFill="1" applyBorder="1" applyAlignment="1">
      <alignment horizontal="center" vertical="center" wrapText="1"/>
    </xf>
    <xf numFmtId="0" fontId="57" fillId="28" borderId="47" xfId="0" applyFont="1" applyFill="1" applyBorder="1" applyAlignment="1">
      <alignment horizontal="center" vertical="center" wrapText="1"/>
    </xf>
    <xf numFmtId="0" fontId="57" fillId="28" borderId="52" xfId="0" applyFont="1" applyFill="1" applyBorder="1" applyAlignment="1">
      <alignment horizontal="center" vertical="center" wrapText="1"/>
    </xf>
    <xf numFmtId="49" fontId="76" fillId="30" borderId="12" xfId="120" applyNumberFormat="1" applyFont="1" applyFill="1" applyBorder="1" applyAlignment="1" applyProtection="1">
      <alignment horizontal="center" vertical="center" wrapText="1"/>
    </xf>
    <xf numFmtId="49" fontId="76" fillId="30" borderId="13" xfId="120" applyNumberFormat="1" applyFont="1" applyFill="1" applyBorder="1" applyAlignment="1" applyProtection="1">
      <alignment horizontal="center" vertical="center" wrapText="1"/>
    </xf>
    <xf numFmtId="49" fontId="76" fillId="30" borderId="0" xfId="120" applyNumberFormat="1" applyFont="1" applyFill="1" applyBorder="1" applyAlignment="1" applyProtection="1">
      <alignment horizontal="center" vertical="center" wrapText="1"/>
    </xf>
    <xf numFmtId="49" fontId="76" fillId="30" borderId="15" xfId="120" applyNumberFormat="1" applyFont="1" applyFill="1" applyBorder="1" applyAlignment="1" applyProtection="1">
      <alignment horizontal="center" vertical="center" wrapText="1"/>
    </xf>
    <xf numFmtId="172" fontId="18" fillId="28" borderId="65" xfId="120" applyFont="1" applyFill="1" applyBorder="1" applyAlignment="1" applyProtection="1">
      <alignment horizontal="center" vertical="center" wrapText="1"/>
    </xf>
    <xf numFmtId="172" fontId="18" fillId="28" borderId="46" xfId="120" applyFont="1" applyFill="1" applyBorder="1" applyAlignment="1" applyProtection="1">
      <alignment horizontal="center" vertical="center" wrapText="1"/>
    </xf>
    <xf numFmtId="0" fontId="14" fillId="29" borderId="51" xfId="0" applyFont="1" applyFill="1" applyBorder="1" applyAlignment="1">
      <alignment horizontal="left" vertical="top" wrapText="1"/>
    </xf>
    <xf numFmtId="0" fontId="14" fillId="29" borderId="52" xfId="0" applyFont="1" applyFill="1" applyBorder="1" applyAlignment="1">
      <alignment horizontal="left" vertical="top" wrapText="1"/>
    </xf>
    <xf numFmtId="0" fontId="46" fillId="22" borderId="11" xfId="0" applyFont="1" applyFill="1" applyBorder="1" applyAlignment="1">
      <alignment horizontal="left" vertical="center" wrapText="1"/>
    </xf>
    <xf numFmtId="0" fontId="46" fillId="22" borderId="12" xfId="0" applyFont="1" applyFill="1" applyBorder="1" applyAlignment="1">
      <alignment horizontal="left" vertical="center" wrapText="1"/>
    </xf>
    <xf numFmtId="0" fontId="46" fillId="22" borderId="13" xfId="0" applyFont="1" applyFill="1" applyBorder="1" applyAlignment="1">
      <alignment horizontal="left" vertical="center" wrapText="1"/>
    </xf>
    <xf numFmtId="0" fontId="46" fillId="22" borderId="16" xfId="0" applyFont="1" applyFill="1" applyBorder="1" applyAlignment="1">
      <alignment horizontal="left" vertical="top" wrapText="1"/>
    </xf>
    <xf numFmtId="0" fontId="46" fillId="22" borderId="17" xfId="0" applyFont="1" applyFill="1" applyBorder="1" applyAlignment="1">
      <alignment horizontal="left" vertical="top" wrapText="1"/>
    </xf>
    <xf numFmtId="0" fontId="46" fillId="22" borderId="18" xfId="0" applyFont="1" applyFill="1" applyBorder="1" applyAlignment="1">
      <alignment horizontal="left" vertical="top" wrapText="1"/>
    </xf>
    <xf numFmtId="0" fontId="14" fillId="29" borderId="47" xfId="0" applyFont="1" applyFill="1" applyBorder="1" applyAlignment="1">
      <alignment horizontal="left" vertical="top" wrapText="1"/>
    </xf>
    <xf numFmtId="172" fontId="18" fillId="28" borderId="77" xfId="120" applyFont="1" applyFill="1" applyBorder="1" applyAlignment="1" applyProtection="1">
      <alignment horizontal="center" vertical="center" wrapText="1"/>
    </xf>
    <xf numFmtId="0" fontId="53" fillId="0" borderId="17" xfId="0" applyFont="1" applyBorder="1" applyAlignment="1">
      <alignment vertical="center" wrapText="1"/>
    </xf>
    <xf numFmtId="0" fontId="57" fillId="28" borderId="0" xfId="0" applyFont="1" applyFill="1" applyBorder="1" applyAlignment="1">
      <alignment horizontal="center" vertical="center" wrapText="1"/>
    </xf>
    <xf numFmtId="177" fontId="14" fillId="26" borderId="0" xfId="1" applyFont="1" applyFill="1" applyBorder="1" applyAlignment="1">
      <alignment vertical="top" wrapText="1"/>
    </xf>
    <xf numFmtId="177" fontId="72" fillId="26" borderId="0" xfId="1" applyFont="1" applyFill="1" applyBorder="1" applyAlignment="1">
      <alignment vertical="top" wrapText="1"/>
    </xf>
    <xf numFmtId="177" fontId="77" fillId="26" borderId="0" xfId="1" applyFont="1" applyFill="1" applyBorder="1" applyAlignment="1">
      <alignment vertical="top" wrapText="1"/>
    </xf>
    <xf numFmtId="49" fontId="46" fillId="0" borderId="0" xfId="0" applyNumberFormat="1" applyFont="1" applyBorder="1" applyAlignment="1">
      <alignment horizontal="center" vertical="center" wrapText="1"/>
    </xf>
    <xf numFmtId="186" fontId="14" fillId="22" borderId="51" xfId="2" applyNumberFormat="1" applyFont="1" applyFill="1" applyBorder="1" applyAlignment="1" applyProtection="1">
      <alignment horizontal="center" vertical="center" wrapText="1"/>
    </xf>
    <xf numFmtId="10" fontId="14" fillId="22" borderId="51" xfId="2" applyNumberFormat="1" applyFont="1" applyFill="1" applyBorder="1" applyAlignment="1" applyProtection="1">
      <alignment horizontal="center" vertical="center" wrapText="1"/>
    </xf>
    <xf numFmtId="177" fontId="14" fillId="26" borderId="50" xfId="1" applyFont="1" applyFill="1" applyBorder="1" applyAlignment="1">
      <alignment vertical="top" wrapText="1"/>
    </xf>
    <xf numFmtId="177" fontId="72" fillId="26" borderId="50" xfId="1" applyFont="1" applyFill="1" applyBorder="1" applyAlignment="1">
      <alignment vertical="top" wrapText="1"/>
    </xf>
    <xf numFmtId="177" fontId="77" fillId="26" borderId="50" xfId="1" applyFont="1" applyFill="1" applyBorder="1" applyAlignment="1">
      <alignment vertical="top" wrapText="1"/>
    </xf>
    <xf numFmtId="177" fontId="37" fillId="33" borderId="62" xfId="1" applyFont="1" applyFill="1" applyBorder="1" applyAlignment="1" applyProtection="1">
      <alignment horizontal="right" vertical="top" wrapText="1"/>
      <protection locked="0"/>
    </xf>
    <xf numFmtId="49" fontId="46" fillId="0" borderId="0" xfId="0" applyNumberFormat="1" applyFont="1" applyBorder="1" applyAlignment="1">
      <alignment vertical="center" wrapText="1"/>
    </xf>
    <xf numFmtId="49" fontId="46" fillId="0" borderId="12" xfId="0" applyNumberFormat="1" applyFont="1" applyBorder="1" applyAlignment="1" applyProtection="1">
      <alignment horizontal="center" vertical="center" wrapText="1"/>
      <protection locked="0"/>
    </xf>
    <xf numFmtId="177" fontId="37" fillId="31" borderId="62" xfId="1" applyFont="1" applyFill="1" applyBorder="1" applyAlignment="1" applyProtection="1">
      <alignment horizontal="center" vertical="center" wrapText="1"/>
      <protection locked="0"/>
    </xf>
    <xf numFmtId="0" fontId="78" fillId="31" borderId="62" xfId="0" applyFont="1" applyFill="1" applyBorder="1" applyAlignment="1" applyProtection="1">
      <alignment horizontal="center" vertical="center" wrapText="1"/>
      <protection locked="0"/>
    </xf>
    <xf numFmtId="177" fontId="37" fillId="33" borderId="67" xfId="1" applyFont="1" applyFill="1" applyBorder="1" applyAlignment="1" applyProtection="1">
      <alignment horizontal="right" vertical="top" wrapText="1"/>
      <protection locked="0"/>
    </xf>
    <xf numFmtId="0" fontId="0" fillId="0" borderId="16" xfId="0" applyBorder="1" applyAlignment="1" applyProtection="1">
      <alignment horizontal="center" vertical="center"/>
      <protection locked="0"/>
    </xf>
    <xf numFmtId="0" fontId="0" fillId="0" borderId="18" xfId="0" applyBorder="1" applyAlignment="1" applyProtection="1">
      <alignment horizontal="center" vertical="center"/>
      <protection locked="0"/>
    </xf>
    <xf numFmtId="172" fontId="18" fillId="28" borderId="80" xfId="120" applyFont="1" applyFill="1" applyBorder="1" applyAlignment="1" applyProtection="1">
      <alignment horizontal="center" vertical="center" wrapText="1"/>
    </xf>
    <xf numFmtId="43" fontId="18" fillId="28" borderId="56" xfId="157" applyFont="1" applyFill="1" applyBorder="1" applyAlignment="1">
      <alignment horizontal="center" vertical="center" wrapText="1"/>
    </xf>
    <xf numFmtId="43" fontId="18" fillId="28" borderId="80" xfId="157" applyFont="1" applyFill="1" applyBorder="1" applyAlignment="1">
      <alignment horizontal="center" vertical="center" wrapText="1"/>
    </xf>
    <xf numFmtId="0" fontId="18" fillId="28" borderId="56" xfId="0" applyFont="1" applyFill="1" applyBorder="1" applyAlignment="1">
      <alignment horizontal="center" vertical="center" wrapText="1"/>
    </xf>
    <xf numFmtId="0" fontId="18" fillId="28" borderId="80" xfId="0" applyFont="1" applyFill="1" applyBorder="1" applyAlignment="1">
      <alignment horizontal="center" vertical="center" wrapText="1"/>
    </xf>
    <xf numFmtId="0" fontId="46" fillId="28" borderId="56" xfId="0" applyFont="1" applyFill="1" applyBorder="1" applyAlignment="1">
      <alignment horizontal="center" vertical="center" wrapText="1"/>
    </xf>
    <xf numFmtId="0" fontId="46" fillId="28" borderId="80" xfId="0" applyFont="1" applyFill="1" applyBorder="1" applyAlignment="1">
      <alignment horizontal="center" vertical="center" wrapText="1"/>
    </xf>
    <xf numFmtId="0" fontId="42" fillId="28" borderId="49" xfId="0" applyFont="1" applyFill="1" applyBorder="1" applyAlignment="1">
      <alignment horizontal="center" vertical="center" wrapText="1"/>
    </xf>
    <xf numFmtId="0" fontId="42" fillId="28" borderId="76" xfId="0" applyFont="1" applyFill="1" applyBorder="1" applyAlignment="1">
      <alignment horizontal="center" vertical="center" wrapText="1"/>
    </xf>
    <xf numFmtId="0" fontId="42" fillId="28" borderId="55" xfId="0" applyFont="1" applyFill="1" applyBorder="1" applyAlignment="1">
      <alignment horizontal="center" vertical="center" wrapText="1"/>
    </xf>
    <xf numFmtId="0" fontId="42" fillId="28" borderId="79" xfId="0" applyFont="1" applyFill="1" applyBorder="1" applyAlignment="1">
      <alignment horizontal="center" vertical="center" wrapText="1"/>
    </xf>
    <xf numFmtId="49" fontId="76" fillId="30" borderId="81" xfId="120" applyNumberFormat="1" applyFont="1" applyFill="1" applyBorder="1" applyAlignment="1" applyProtection="1">
      <alignment horizontal="center" vertical="center" wrapText="1"/>
    </xf>
    <xf numFmtId="49" fontId="76" fillId="30" borderId="82" xfId="120" applyNumberFormat="1" applyFont="1" applyFill="1" applyBorder="1" applyAlignment="1" applyProtection="1">
      <alignment horizontal="center" vertical="center" wrapText="1"/>
    </xf>
    <xf numFmtId="49" fontId="76" fillId="30" borderId="18" xfId="120" applyNumberFormat="1" applyFont="1" applyFill="1" applyBorder="1" applyAlignment="1" applyProtection="1">
      <alignment horizontal="center" vertical="center" wrapText="1"/>
    </xf>
    <xf numFmtId="0" fontId="57" fillId="28" borderId="51" xfId="0" applyFont="1" applyFill="1" applyBorder="1" applyAlignment="1">
      <alignment horizontal="center" vertical="center" wrapText="1"/>
    </xf>
    <xf numFmtId="49" fontId="46" fillId="0" borderId="0" xfId="0" applyNumberFormat="1" applyFont="1" applyBorder="1" applyAlignment="1" applyProtection="1">
      <alignment horizontal="center" vertical="center" wrapText="1"/>
      <protection locked="0"/>
    </xf>
  </cellXfs>
  <cellStyles count="166">
    <cellStyle name="20% - Accent1" xfId="3" xr:uid="{00000000-0005-0000-0000-000000000000}"/>
    <cellStyle name="20% - Accent2" xfId="4" xr:uid="{00000000-0005-0000-0000-000001000000}"/>
    <cellStyle name="20% - Accent3" xfId="5" xr:uid="{00000000-0005-0000-0000-000002000000}"/>
    <cellStyle name="20% - Accent4" xfId="6" xr:uid="{00000000-0005-0000-0000-000003000000}"/>
    <cellStyle name="20% - Accent5" xfId="7" xr:uid="{00000000-0005-0000-0000-000004000000}"/>
    <cellStyle name="20% - Accent6" xfId="8" xr:uid="{00000000-0005-0000-0000-000005000000}"/>
    <cellStyle name="20% - Ênfase1 1" xfId="9" xr:uid="{00000000-0005-0000-0000-000006000000}"/>
    <cellStyle name="20% - Ênfase2 1" xfId="10" xr:uid="{00000000-0005-0000-0000-000007000000}"/>
    <cellStyle name="20% - Ênfase3 1" xfId="11" xr:uid="{00000000-0005-0000-0000-000008000000}"/>
    <cellStyle name="20% - Ênfase4 1" xfId="12" xr:uid="{00000000-0005-0000-0000-000009000000}"/>
    <cellStyle name="20% - Ênfase5 1" xfId="13" xr:uid="{00000000-0005-0000-0000-00000A000000}"/>
    <cellStyle name="20% - Ênfase6 1" xfId="14" xr:uid="{00000000-0005-0000-0000-00000B000000}"/>
    <cellStyle name="40% - Accent1" xfId="15" xr:uid="{00000000-0005-0000-0000-00000C000000}"/>
    <cellStyle name="40% - Accent2" xfId="16" xr:uid="{00000000-0005-0000-0000-00000D000000}"/>
    <cellStyle name="40% - Accent3" xfId="17" xr:uid="{00000000-0005-0000-0000-00000E000000}"/>
    <cellStyle name="40% - Accent4" xfId="18" xr:uid="{00000000-0005-0000-0000-00000F000000}"/>
    <cellStyle name="40% - Accent5" xfId="19" xr:uid="{00000000-0005-0000-0000-000010000000}"/>
    <cellStyle name="40% - Accent6" xfId="20" xr:uid="{00000000-0005-0000-0000-000011000000}"/>
    <cellStyle name="40% - Ênfase1 1" xfId="21" xr:uid="{00000000-0005-0000-0000-000012000000}"/>
    <cellStyle name="40% - Ênfase2 1" xfId="22" xr:uid="{00000000-0005-0000-0000-000013000000}"/>
    <cellStyle name="40% - Ênfase3 1" xfId="23" xr:uid="{00000000-0005-0000-0000-000014000000}"/>
    <cellStyle name="40% - Ênfase4 1" xfId="24" xr:uid="{00000000-0005-0000-0000-000015000000}"/>
    <cellStyle name="40% - Ênfase5 1" xfId="25" xr:uid="{00000000-0005-0000-0000-000016000000}"/>
    <cellStyle name="40% - Ênfase6 1" xfId="26" xr:uid="{00000000-0005-0000-0000-000017000000}"/>
    <cellStyle name="60% - Accent1" xfId="27" xr:uid="{00000000-0005-0000-0000-000018000000}"/>
    <cellStyle name="60% - Accent2" xfId="28" xr:uid="{00000000-0005-0000-0000-000019000000}"/>
    <cellStyle name="60% - Accent3" xfId="29" xr:uid="{00000000-0005-0000-0000-00001A000000}"/>
    <cellStyle name="60% - Accent4" xfId="30" xr:uid="{00000000-0005-0000-0000-00001B000000}"/>
    <cellStyle name="60% - Accent5" xfId="31" xr:uid="{00000000-0005-0000-0000-00001C000000}"/>
    <cellStyle name="60% - Accent6" xfId="32" xr:uid="{00000000-0005-0000-0000-00001D000000}"/>
    <cellStyle name="60% - Ênfase1 1" xfId="33" xr:uid="{00000000-0005-0000-0000-00001E000000}"/>
    <cellStyle name="60% - Ênfase2 1" xfId="34" xr:uid="{00000000-0005-0000-0000-00001F000000}"/>
    <cellStyle name="60% - Ênfase3 1" xfId="35" xr:uid="{00000000-0005-0000-0000-000020000000}"/>
    <cellStyle name="60% - Ênfase4 1" xfId="36" xr:uid="{00000000-0005-0000-0000-000021000000}"/>
    <cellStyle name="60% - Ênfase5 1" xfId="37" xr:uid="{00000000-0005-0000-0000-000022000000}"/>
    <cellStyle name="60% - Ênfase6 1" xfId="38" xr:uid="{00000000-0005-0000-0000-000023000000}"/>
    <cellStyle name="Accent1" xfId="39" xr:uid="{00000000-0005-0000-0000-000024000000}"/>
    <cellStyle name="Accent2" xfId="40" xr:uid="{00000000-0005-0000-0000-000025000000}"/>
    <cellStyle name="Accent3" xfId="41" xr:uid="{00000000-0005-0000-0000-000026000000}"/>
    <cellStyle name="Accent4" xfId="42" xr:uid="{00000000-0005-0000-0000-000027000000}"/>
    <cellStyle name="Accent5" xfId="43" xr:uid="{00000000-0005-0000-0000-000028000000}"/>
    <cellStyle name="Accent6" xfId="44" xr:uid="{00000000-0005-0000-0000-000029000000}"/>
    <cellStyle name="ARIAL" xfId="45" xr:uid="{00000000-0005-0000-0000-00002A000000}"/>
    <cellStyle name="Bad" xfId="46" xr:uid="{00000000-0005-0000-0000-00002B000000}"/>
    <cellStyle name="Bom 1" xfId="47" xr:uid="{00000000-0005-0000-0000-00002C000000}"/>
    <cellStyle name="Calculation" xfId="48" xr:uid="{00000000-0005-0000-0000-00002D000000}"/>
    <cellStyle name="Calculation 2" xfId="146" xr:uid="{00000000-0005-0000-0000-00002E000000}"/>
    <cellStyle name="Cálculo 1" xfId="57" xr:uid="{00000000-0005-0000-0000-00002F000000}"/>
    <cellStyle name="Cálculo 1 2" xfId="147" xr:uid="{00000000-0005-0000-0000-000030000000}"/>
    <cellStyle name="category" xfId="49" xr:uid="{00000000-0005-0000-0000-000031000000}"/>
    <cellStyle name="Célula de Verificação 1" xfId="58" xr:uid="{00000000-0005-0000-0000-000032000000}"/>
    <cellStyle name="Célula Vinculada 1" xfId="59" xr:uid="{00000000-0005-0000-0000-000033000000}"/>
    <cellStyle name="Check Cell" xfId="50" xr:uid="{00000000-0005-0000-0000-000034000000}"/>
    <cellStyle name="Comma [0]_aola" xfId="51" xr:uid="{00000000-0005-0000-0000-000035000000}"/>
    <cellStyle name="Comma_5 Series SW" xfId="52" xr:uid="{00000000-0005-0000-0000-000036000000}"/>
    <cellStyle name="Currency $" xfId="53" xr:uid="{00000000-0005-0000-0000-000037000000}"/>
    <cellStyle name="Currency [0]_aola" xfId="55" xr:uid="{00000000-0005-0000-0000-000038000000}"/>
    <cellStyle name="Currency 2" xfId="54" xr:uid="{00000000-0005-0000-0000-000039000000}"/>
    <cellStyle name="Currency_aola" xfId="56" xr:uid="{00000000-0005-0000-0000-00003A000000}"/>
    <cellStyle name="Ênfase1 1" xfId="123" xr:uid="{00000000-0005-0000-0000-00003B000000}"/>
    <cellStyle name="Ênfase2 1" xfId="124" xr:uid="{00000000-0005-0000-0000-00003C000000}"/>
    <cellStyle name="Ênfase3 1" xfId="125" xr:uid="{00000000-0005-0000-0000-00003D000000}"/>
    <cellStyle name="Ênfase4 1" xfId="126" xr:uid="{00000000-0005-0000-0000-00003E000000}"/>
    <cellStyle name="Ênfase5 1" xfId="127" xr:uid="{00000000-0005-0000-0000-00003F000000}"/>
    <cellStyle name="Ênfase6 1" xfId="128" xr:uid="{00000000-0005-0000-0000-000040000000}"/>
    <cellStyle name="Entrada 1" xfId="60" xr:uid="{00000000-0005-0000-0000-000041000000}"/>
    <cellStyle name="Entrada 1 2" xfId="148" xr:uid="{00000000-0005-0000-0000-000042000000}"/>
    <cellStyle name="Excel Built-in Normal" xfId="129" xr:uid="{00000000-0005-0000-0000-000043000000}"/>
    <cellStyle name="Explanatory Text" xfId="61" xr:uid="{00000000-0005-0000-0000-000044000000}"/>
    <cellStyle name="Followed Hyperlink" xfId="62" xr:uid="{00000000-0005-0000-0000-000045000000}"/>
    <cellStyle name="Good" xfId="63" xr:uid="{00000000-0005-0000-0000-000046000000}"/>
    <cellStyle name="Grey" xfId="64" xr:uid="{00000000-0005-0000-0000-000047000000}"/>
    <cellStyle name="HEADER" xfId="65" xr:uid="{00000000-0005-0000-0000-000048000000}"/>
    <cellStyle name="Heading 1" xfId="66" xr:uid="{00000000-0005-0000-0000-000049000000}"/>
    <cellStyle name="Heading 2" xfId="67" xr:uid="{00000000-0005-0000-0000-00004A000000}"/>
    <cellStyle name="Heading 3" xfId="68" xr:uid="{00000000-0005-0000-0000-00004B000000}"/>
    <cellStyle name="Heading 4" xfId="69" xr:uid="{00000000-0005-0000-0000-00004C000000}"/>
    <cellStyle name="Hiperlink 2" xfId="160" xr:uid="{00000000-0005-0000-0000-00004E000000}"/>
    <cellStyle name="Incorreto 1" xfId="70" xr:uid="{00000000-0005-0000-0000-00004F000000}"/>
    <cellStyle name="Input" xfId="71" xr:uid="{00000000-0005-0000-0000-000050000000}"/>
    <cellStyle name="Input [yellow]" xfId="72" xr:uid="{00000000-0005-0000-0000-000051000000}"/>
    <cellStyle name="Input 2" xfId="149" xr:uid="{00000000-0005-0000-0000-000052000000}"/>
    <cellStyle name="Linked Cell" xfId="73" xr:uid="{00000000-0005-0000-0000-000053000000}"/>
    <cellStyle name="M S SANS SERIF" xfId="74" xr:uid="{00000000-0005-0000-0000-000054000000}"/>
    <cellStyle name="Model" xfId="75" xr:uid="{00000000-0005-0000-0000-000055000000}"/>
    <cellStyle name="Moeda" xfId="1" builtinId="4"/>
    <cellStyle name="Moeda 2" xfId="76" xr:uid="{00000000-0005-0000-0000-000057000000}"/>
    <cellStyle name="Moeda 3" xfId="161" xr:uid="{00000000-0005-0000-0000-000058000000}"/>
    <cellStyle name="Neutra 1" xfId="77" xr:uid="{00000000-0005-0000-0000-000059000000}"/>
    <cellStyle name="Neutral" xfId="78" xr:uid="{00000000-0005-0000-0000-00005A000000}"/>
    <cellStyle name="Normal" xfId="0" builtinId="0"/>
    <cellStyle name="Normal - Style1" xfId="79" xr:uid="{00000000-0005-0000-0000-00005C000000}"/>
    <cellStyle name="Normal 10" xfId="139" xr:uid="{00000000-0005-0000-0000-00005D000000}"/>
    <cellStyle name="Normal 11" xfId="140" xr:uid="{00000000-0005-0000-0000-00005E000000}"/>
    <cellStyle name="Normal 12" xfId="131" xr:uid="{00000000-0005-0000-0000-00005F000000}"/>
    <cellStyle name="Normal 13" xfId="141" xr:uid="{00000000-0005-0000-0000-000060000000}"/>
    <cellStyle name="Normal 14" xfId="142" xr:uid="{00000000-0005-0000-0000-000061000000}"/>
    <cellStyle name="Normal 15" xfId="143" xr:uid="{00000000-0005-0000-0000-000062000000}"/>
    <cellStyle name="Normal 16" xfId="144" xr:uid="{00000000-0005-0000-0000-000063000000}"/>
    <cellStyle name="Normal 17" xfId="145" xr:uid="{00000000-0005-0000-0000-000064000000}"/>
    <cellStyle name="Normal 18" xfId="155" xr:uid="{00000000-0005-0000-0000-000065000000}"/>
    <cellStyle name="Normal 19" xfId="158" xr:uid="{00000000-0005-0000-0000-000066000000}"/>
    <cellStyle name="Normal 2" xfId="80" xr:uid="{00000000-0005-0000-0000-000067000000}"/>
    <cellStyle name="Normal 2 10" xfId="133" xr:uid="{00000000-0005-0000-0000-000068000000}"/>
    <cellStyle name="Normal 2 2" xfId="81" xr:uid="{00000000-0005-0000-0000-000069000000}"/>
    <cellStyle name="Normal 20" xfId="159" xr:uid="{00000000-0005-0000-0000-00006A000000}"/>
    <cellStyle name="Normal 21" xfId="164" xr:uid="{00000000-0005-0000-0000-00006B000000}"/>
    <cellStyle name="Normal 22" xfId="165" xr:uid="{00000000-0005-0000-0000-00006C000000}"/>
    <cellStyle name="Normal 3" xfId="82" xr:uid="{00000000-0005-0000-0000-00006D000000}"/>
    <cellStyle name="Normal 3 2" xfId="83" xr:uid="{00000000-0005-0000-0000-00006E000000}"/>
    <cellStyle name="Normal 4" xfId="84" xr:uid="{00000000-0005-0000-0000-00006F000000}"/>
    <cellStyle name="Normal 5" xfId="85" xr:uid="{00000000-0005-0000-0000-000070000000}"/>
    <cellStyle name="Normal 5 2" xfId="86" xr:uid="{00000000-0005-0000-0000-000071000000}"/>
    <cellStyle name="Normal 6" xfId="130" xr:uid="{00000000-0005-0000-0000-000072000000}"/>
    <cellStyle name="Normal 7" xfId="136" xr:uid="{00000000-0005-0000-0000-000073000000}"/>
    <cellStyle name="Normal 8" xfId="137" xr:uid="{00000000-0005-0000-0000-000074000000}"/>
    <cellStyle name="Normal 9" xfId="138" xr:uid="{00000000-0005-0000-0000-000075000000}"/>
    <cellStyle name="Normal_COMPOSIÇÕES DE ENCARGOS SOCIAIS E BDI" xfId="135" xr:uid="{00000000-0005-0000-0000-000076000000}"/>
    <cellStyle name="Nota 1" xfId="87" xr:uid="{00000000-0005-0000-0000-000079000000}"/>
    <cellStyle name="Nota 1 2" xfId="150" xr:uid="{00000000-0005-0000-0000-00007A000000}"/>
    <cellStyle name="Note" xfId="88" xr:uid="{00000000-0005-0000-0000-00007B000000}"/>
    <cellStyle name="Note 2" xfId="151" xr:uid="{00000000-0005-0000-0000-00007C000000}"/>
    <cellStyle name="Output" xfId="89" xr:uid="{00000000-0005-0000-0000-00007D000000}"/>
    <cellStyle name="Output 2" xfId="152" xr:uid="{00000000-0005-0000-0000-00007E000000}"/>
    <cellStyle name="Percent [2]" xfId="90" xr:uid="{00000000-0005-0000-0000-00007F000000}"/>
    <cellStyle name="planilhas" xfId="91" xr:uid="{00000000-0005-0000-0000-000080000000}"/>
    <cellStyle name="Porcentagem" xfId="2" builtinId="5"/>
    <cellStyle name="Porcentagem 2" xfId="92" xr:uid="{00000000-0005-0000-0000-000082000000}"/>
    <cellStyle name="Porcentagem 2 2 2" xfId="163" xr:uid="{00000000-0005-0000-0000-000083000000}"/>
    <cellStyle name="Porcentagem 3" xfId="93" xr:uid="{00000000-0005-0000-0000-000084000000}"/>
    <cellStyle name="Saída 1" xfId="94" xr:uid="{00000000-0005-0000-0000-000085000000}"/>
    <cellStyle name="Saída 1 2" xfId="153" xr:uid="{00000000-0005-0000-0000-000086000000}"/>
    <cellStyle name="Separador de milhares 2" xfId="95" xr:uid="{00000000-0005-0000-0000-000087000000}"/>
    <cellStyle name="Separador de milhares 2 2" xfId="96" xr:uid="{00000000-0005-0000-0000-000088000000}"/>
    <cellStyle name="Separador de milhares 2 2 3" xfId="132" xr:uid="{00000000-0005-0000-0000-000089000000}"/>
    <cellStyle name="Separador de milhares 2 2 3 2" xfId="156" xr:uid="{00000000-0005-0000-0000-00008A000000}"/>
    <cellStyle name="Separador de milhares 2 3" xfId="97" xr:uid="{00000000-0005-0000-0000-00008B000000}"/>
    <cellStyle name="Separador de milhares 2 4" xfId="98" xr:uid="{00000000-0005-0000-0000-00008C000000}"/>
    <cellStyle name="Separador de milhares 2 5" xfId="99" xr:uid="{00000000-0005-0000-0000-00008D000000}"/>
    <cellStyle name="Separador de milhares 2 6" xfId="100" xr:uid="{00000000-0005-0000-0000-00008E000000}"/>
    <cellStyle name="Separador de milhares 3" xfId="101" xr:uid="{00000000-0005-0000-0000-00008F000000}"/>
    <cellStyle name="Separador de milhares 4" xfId="102" xr:uid="{00000000-0005-0000-0000-000090000000}"/>
    <cellStyle name="Separador de milhares 5" xfId="103" xr:uid="{00000000-0005-0000-0000-000091000000}"/>
    <cellStyle name="Separador de milhares 6" xfId="104" xr:uid="{00000000-0005-0000-0000-000092000000}"/>
    <cellStyle name="SUB" xfId="105" xr:uid="{00000000-0005-0000-0000-000093000000}"/>
    <cellStyle name="subhead" xfId="106" xr:uid="{00000000-0005-0000-0000-000094000000}"/>
    <cellStyle name="TableStyleLight1" xfId="107" xr:uid="{00000000-0005-0000-0000-000095000000}"/>
    <cellStyle name="Texto de Aviso 1" xfId="108" xr:uid="{00000000-0005-0000-0000-000096000000}"/>
    <cellStyle name="Texto Explicativo 1" xfId="109" xr:uid="{00000000-0005-0000-0000-000097000000}"/>
    <cellStyle name="Title" xfId="110" xr:uid="{00000000-0005-0000-0000-000098000000}"/>
    <cellStyle name="Título 1 1" xfId="112" xr:uid="{00000000-0005-0000-0000-000099000000}"/>
    <cellStyle name="Título 1 1 1" xfId="113" xr:uid="{00000000-0005-0000-0000-00009A000000}"/>
    <cellStyle name="Título 1 1 1 1" xfId="114" xr:uid="{00000000-0005-0000-0000-00009B000000}"/>
    <cellStyle name="Título 1 2" xfId="115" xr:uid="{00000000-0005-0000-0000-00009C000000}"/>
    <cellStyle name="Título 2 1" xfId="116" xr:uid="{00000000-0005-0000-0000-00009D000000}"/>
    <cellStyle name="Título 3 1" xfId="117" xr:uid="{00000000-0005-0000-0000-00009E000000}"/>
    <cellStyle name="Título 4 1" xfId="118" xr:uid="{00000000-0005-0000-0000-00009F000000}"/>
    <cellStyle name="Título 5" xfId="119" xr:uid="{00000000-0005-0000-0000-0000A0000000}"/>
    <cellStyle name="Total 1" xfId="111" xr:uid="{00000000-0005-0000-0000-0000A1000000}"/>
    <cellStyle name="Total 1 2" xfId="154" xr:uid="{00000000-0005-0000-0000-0000A2000000}"/>
    <cellStyle name="Vírgula" xfId="157" builtinId="3"/>
    <cellStyle name="Vírgula 2" xfId="120" xr:uid="{00000000-0005-0000-0000-0000A4000000}"/>
    <cellStyle name="Vírgula 2 2" xfId="162" xr:uid="{00000000-0005-0000-0000-0000A5000000}"/>
    <cellStyle name="Vírgula 3" xfId="121" xr:uid="{00000000-0005-0000-0000-0000A6000000}"/>
    <cellStyle name="Vírgula 4" xfId="134" xr:uid="{00000000-0005-0000-0000-0000A7000000}"/>
    <cellStyle name="Warning Text" xfId="122" xr:uid="{00000000-0005-0000-0000-0000A8000000}"/>
  </cellStyles>
  <dxfs count="0"/>
  <tableStyles count="0" defaultTableStyle="TableStyleMedium9" defaultPivotStyle="PivotStyleLight16"/>
  <colors>
    <mruColors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6.jpeg"/><Relationship Id="rId2" Type="http://schemas.openxmlformats.org/officeDocument/2006/relationships/image" Target="../media/image5.png"/><Relationship Id="rId1" Type="http://schemas.openxmlformats.org/officeDocument/2006/relationships/image" Target="../media/image4.png"/><Relationship Id="rId4" Type="http://schemas.openxmlformats.org/officeDocument/2006/relationships/image" Target="../media/image3.pn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7.jpeg"/><Relationship Id="rId1" Type="http://schemas.openxmlformats.org/officeDocument/2006/relationships/image" Target="../media/image4.pn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jpeg"/><Relationship Id="rId1" Type="http://schemas.openxmlformats.org/officeDocument/2006/relationships/image" Target="../media/image8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279699</xdr:colOff>
      <xdr:row>12</xdr:row>
      <xdr:rowOff>145229</xdr:rowOff>
    </xdr:from>
    <xdr:ext cx="2321501" cy="1972233"/>
    <xdr:pic>
      <xdr:nvPicPr>
        <xdr:cNvPr id="2" name="Imagem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69459" y="2315024"/>
          <a:ext cx="2321501" cy="1972233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85164</xdr:colOff>
      <xdr:row>0</xdr:row>
      <xdr:rowOff>96370</xdr:rowOff>
    </xdr:from>
    <xdr:ext cx="2947154" cy="775112"/>
    <xdr:pic>
      <xdr:nvPicPr>
        <xdr:cNvPr id="2" name="Imagem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01669" y="92560"/>
          <a:ext cx="2947154" cy="775112"/>
        </a:xfrm>
        <a:prstGeom prst="rect">
          <a:avLst/>
        </a:prstGeom>
      </xdr:spPr>
    </xdr:pic>
    <xdr:clientData/>
  </xdr:oneCellAnchor>
  <xdr:oneCellAnchor>
    <xdr:from>
      <xdr:col>4</xdr:col>
      <xdr:colOff>277905</xdr:colOff>
      <xdr:row>17</xdr:row>
      <xdr:rowOff>537883</xdr:rowOff>
    </xdr:from>
    <xdr:ext cx="1889532" cy="793616"/>
    <xdr:pic>
      <xdr:nvPicPr>
        <xdr:cNvPr id="3" name="Imagem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94410" y="3254413"/>
          <a:ext cx="1889532" cy="793616"/>
        </a:xfrm>
        <a:prstGeom prst="rect">
          <a:avLst/>
        </a:prstGeom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619125</xdr:colOff>
      <xdr:row>19</xdr:row>
      <xdr:rowOff>114674</xdr:rowOff>
    </xdr:from>
    <xdr:ext cx="3649586" cy="1540102"/>
    <xdr:sp macro="" textlink="">
      <xdr:nvSpPr>
        <xdr:cNvPr id="3" name="Picture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SpPr txBox="1">
          <a:spLocks noChangeArrowheads="1"/>
        </xdr:cNvSpPr>
      </xdr:nvSpPr>
      <xdr:spPr bwMode="auto">
        <a:xfrm>
          <a:off x="1000125" y="3734174"/>
          <a:ext cx="3649586" cy="1540102"/>
        </a:xfrm>
        <a:prstGeom prst="rect">
          <a:avLst/>
        </a:prstGeom>
        <a:noFill/>
        <a:ln>
          <a:noFill/>
        </a:ln>
      </xdr:spPr>
      <xdr:txBody>
        <a:bodyPr wrap="square" lIns="45720" tIns="658368" rIns="0" bIns="658368" anchor="ctr" upright="1">
          <a:spAutoFit/>
        </a:bodyPr>
        <a:lstStyle/>
        <a:p>
          <a:pPr algn="l" rtl="0">
            <a:defRPr sz="1000"/>
          </a:pPr>
          <a:r>
            <a:rPr lang="pt-BR" sz="1400" b="0" i="0" u="none" strike="noStrike" baseline="0">
              <a:solidFill>
                <a:srgbClr val="000000"/>
              </a:solidFill>
              <a:latin typeface="Cambria Math"/>
              <a:ea typeface="Cambria Math"/>
            </a:rPr>
            <a:t>BDI={[((1+X)(1+Y)(1+Z))/((1-I))]-1}X"100"</a:t>
          </a:r>
        </a:p>
      </xdr:txBody>
    </xdr:sp>
    <xdr:clientData/>
  </xdr:oneCellAnchor>
  <xdr:twoCellAnchor editAs="oneCell">
    <xdr:from>
      <xdr:col>0</xdr:col>
      <xdr:colOff>171450</xdr:colOff>
      <xdr:row>1</xdr:row>
      <xdr:rowOff>123825</xdr:rowOff>
    </xdr:from>
    <xdr:to>
      <xdr:col>1</xdr:col>
      <xdr:colOff>1666875</xdr:colOff>
      <xdr:row>4</xdr:row>
      <xdr:rowOff>69588</xdr:rowOff>
    </xdr:to>
    <xdr:pic>
      <xdr:nvPicPr>
        <xdr:cNvPr id="4" name="Imagem 3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1450" y="285750"/>
          <a:ext cx="1876425" cy="507738"/>
        </a:xfrm>
        <a:prstGeom prst="rect">
          <a:avLst/>
        </a:prstGeom>
      </xdr:spPr>
    </xdr:pic>
    <xdr:clientData/>
  </xdr:twoCellAnchor>
  <xdr:twoCellAnchor editAs="oneCell">
    <xdr:from>
      <xdr:col>7</xdr:col>
      <xdr:colOff>593922</xdr:colOff>
      <xdr:row>0</xdr:row>
      <xdr:rowOff>152401</xdr:rowOff>
    </xdr:from>
    <xdr:to>
      <xdr:col>15</xdr:col>
      <xdr:colOff>296423</xdr:colOff>
      <xdr:row>34</xdr:row>
      <xdr:rowOff>30481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916742" y="152401"/>
          <a:ext cx="4701221" cy="6172200"/>
        </a:xfrm>
        <a:prstGeom prst="rect">
          <a:avLst/>
        </a:prstGeom>
      </xdr:spPr>
    </xdr:pic>
    <xdr:clientData/>
  </xdr:twoCellAnchor>
  <xdr:twoCellAnchor editAs="oneCell">
    <xdr:from>
      <xdr:col>2</xdr:col>
      <xdr:colOff>55245</xdr:colOff>
      <xdr:row>0</xdr:row>
      <xdr:rowOff>135255</xdr:rowOff>
    </xdr:from>
    <xdr:to>
      <xdr:col>3</xdr:col>
      <xdr:colOff>600075</xdr:colOff>
      <xdr:row>5</xdr:row>
      <xdr:rowOff>55081</xdr:rowOff>
    </xdr:to>
    <xdr:pic>
      <xdr:nvPicPr>
        <xdr:cNvPr id="5" name="Imagem 4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08195" y="135255"/>
          <a:ext cx="982980" cy="834226"/>
        </a:xfrm>
        <a:prstGeom prst="rect">
          <a:avLst/>
        </a:prstGeom>
      </xdr:spPr>
    </xdr:pic>
    <xdr:clientData/>
  </xdr:twoCellAnchor>
  <xdr:twoCellAnchor editAs="oneCell">
    <xdr:from>
      <xdr:col>1</xdr:col>
      <xdr:colOff>1958340</xdr:colOff>
      <xdr:row>37</xdr:row>
      <xdr:rowOff>190500</xdr:rowOff>
    </xdr:from>
    <xdr:to>
      <xdr:col>1</xdr:col>
      <xdr:colOff>3855492</xdr:colOff>
      <xdr:row>40</xdr:row>
      <xdr:rowOff>69380</xdr:rowOff>
    </xdr:to>
    <xdr:pic>
      <xdr:nvPicPr>
        <xdr:cNvPr id="6" name="Imagem 5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46960" y="6987540"/>
          <a:ext cx="1897152" cy="94568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11</xdr:col>
      <xdr:colOff>301136</xdr:colOff>
      <xdr:row>36</xdr:row>
      <xdr:rowOff>95250</xdr:rowOff>
    </xdr:from>
    <xdr:ext cx="46231" cy="1540102"/>
    <xdr:sp macro="" textlink="">
      <xdr:nvSpPr>
        <xdr:cNvPr id="2" name="Picture 2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SpPr txBox="1">
          <a:spLocks noChangeArrowheads="1"/>
        </xdr:cNvSpPr>
      </xdr:nvSpPr>
      <xdr:spPr bwMode="auto">
        <a:xfrm>
          <a:off x="10016636" y="2867025"/>
          <a:ext cx="46231" cy="1540102"/>
        </a:xfrm>
        <a:prstGeom prst="rect">
          <a:avLst/>
        </a:prstGeom>
        <a:noFill/>
        <a:ln>
          <a:noFill/>
        </a:ln>
      </xdr:spPr>
      <xdr:txBody>
        <a:bodyPr wrap="none" lIns="45720" tIns="658368" rIns="0" bIns="658368" anchor="ctr" upright="1">
          <a:spAutoFit/>
        </a:bodyPr>
        <a:lstStyle/>
        <a:p>
          <a:pPr algn="l" rtl="0">
            <a:defRPr sz="1000"/>
          </a:pPr>
          <a:endParaRPr lang="pt-BR" sz="1400" b="0" i="0" u="none" strike="noStrike" baseline="0">
            <a:solidFill>
              <a:srgbClr val="000000"/>
            </a:solidFill>
            <a:latin typeface="Cambria Math"/>
            <a:ea typeface="Cambria Math"/>
          </a:endParaRPr>
        </a:p>
      </xdr:txBody>
    </xdr:sp>
    <xdr:clientData/>
  </xdr:oneCellAnchor>
  <xdr:twoCellAnchor editAs="oneCell">
    <xdr:from>
      <xdr:col>0</xdr:col>
      <xdr:colOff>95250</xdr:colOff>
      <xdr:row>1</xdr:row>
      <xdr:rowOff>114300</xdr:rowOff>
    </xdr:from>
    <xdr:to>
      <xdr:col>1</xdr:col>
      <xdr:colOff>1485900</xdr:colOff>
      <xdr:row>4</xdr:row>
      <xdr:rowOff>60063</xdr:rowOff>
    </xdr:to>
    <xdr:pic>
      <xdr:nvPicPr>
        <xdr:cNvPr id="4" name="Imagem 3"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0" y="276225"/>
          <a:ext cx="1876425" cy="507738"/>
        </a:xfrm>
        <a:prstGeom prst="rect">
          <a:avLst/>
        </a:prstGeom>
      </xdr:spPr>
    </xdr:pic>
    <xdr:clientData/>
  </xdr:twoCellAnchor>
  <xdr:twoCellAnchor editAs="oneCell">
    <xdr:from>
      <xdr:col>2</xdr:col>
      <xdr:colOff>76200</xdr:colOff>
      <xdr:row>0</xdr:row>
      <xdr:rowOff>133350</xdr:rowOff>
    </xdr:from>
    <xdr:to>
      <xdr:col>3</xdr:col>
      <xdr:colOff>579120</xdr:colOff>
      <xdr:row>5</xdr:row>
      <xdr:rowOff>56986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43450" y="133350"/>
          <a:ext cx="979170" cy="838036"/>
        </a:xfrm>
        <a:prstGeom prst="rect">
          <a:avLst/>
        </a:prstGeom>
      </xdr:spPr>
    </xdr:pic>
    <xdr:clientData/>
  </xdr:twoCellAnchor>
  <xdr:twoCellAnchor editAs="oneCell">
    <xdr:from>
      <xdr:col>1</xdr:col>
      <xdr:colOff>2026920</xdr:colOff>
      <xdr:row>38</xdr:row>
      <xdr:rowOff>344805</xdr:rowOff>
    </xdr:from>
    <xdr:to>
      <xdr:col>1</xdr:col>
      <xdr:colOff>3924072</xdr:colOff>
      <xdr:row>41</xdr:row>
      <xdr:rowOff>40805</xdr:rowOff>
    </xdr:to>
    <xdr:pic>
      <xdr:nvPicPr>
        <xdr:cNvPr id="5" name="Imagem 4">
          <a:extLst>
            <a:ext uri="{FF2B5EF4-FFF2-40B4-BE49-F238E27FC236}">
              <a16:creationId xmlns:a16="http://schemas.microsoft.com/office/drawing/2014/main" id="{00000000-0008-0000-03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12695" y="3726180"/>
          <a:ext cx="1897152" cy="943775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431006</xdr:colOff>
      <xdr:row>0</xdr:row>
      <xdr:rowOff>266700</xdr:rowOff>
    </xdr:from>
    <xdr:to>
      <xdr:col>3</xdr:col>
      <xdr:colOff>681464</xdr:colOff>
      <xdr:row>0</xdr:row>
      <xdr:rowOff>1089659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1006" y="266700"/>
          <a:ext cx="3082558" cy="822959"/>
        </a:xfrm>
        <a:prstGeom prst="rect">
          <a:avLst/>
        </a:prstGeom>
      </xdr:spPr>
    </xdr:pic>
    <xdr:clientData/>
  </xdr:twoCellAnchor>
  <xdr:twoCellAnchor editAs="oneCell">
    <xdr:from>
      <xdr:col>7</xdr:col>
      <xdr:colOff>285750</xdr:colOff>
      <xdr:row>0</xdr:row>
      <xdr:rowOff>146709</xdr:rowOff>
    </xdr:from>
    <xdr:to>
      <xdr:col>7</xdr:col>
      <xdr:colOff>1360715</xdr:colOff>
      <xdr:row>0</xdr:row>
      <xdr:rowOff>1022698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00000000-0008-0000-07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361964" y="146709"/>
          <a:ext cx="1074965" cy="87598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45"/>
  <sheetViews>
    <sheetView view="pageBreakPreview" topLeftCell="A10" zoomScale="85" zoomScaleNormal="100" zoomScaleSheetLayoutView="85" workbookViewId="0">
      <selection activeCell="B32" sqref="B32"/>
    </sheetView>
  </sheetViews>
  <sheetFormatPr defaultColWidth="9.140625" defaultRowHeight="15" x14ac:dyDescent="0.25"/>
  <cols>
    <col min="1" max="9" width="9.140625" style="2"/>
    <col min="10" max="10" width="13.5703125" style="2" customWidth="1"/>
    <col min="11" max="16384" width="9.140625" style="2"/>
  </cols>
  <sheetData>
    <row r="1" spans="1:10" ht="12.75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</row>
    <row r="2" spans="1:10" ht="12.7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2.75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2.75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</row>
    <row r="5" spans="1:10" ht="12.75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ht="12.75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</row>
    <row r="7" spans="1:10" ht="12.75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</row>
    <row r="8" spans="1:10" ht="12.75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</row>
    <row r="9" spans="1:10" ht="58.5" customHeight="1" x14ac:dyDescent="0.25">
      <c r="A9" s="178" t="s">
        <v>757</v>
      </c>
      <c r="B9" s="178"/>
      <c r="C9" s="178"/>
      <c r="D9" s="178"/>
      <c r="E9" s="178"/>
      <c r="F9" s="178"/>
      <c r="G9" s="178"/>
      <c r="H9" s="178"/>
      <c r="I9" s="178"/>
      <c r="J9" s="178"/>
    </row>
    <row r="10" spans="1:10" ht="12.75" customHeight="1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 ht="12.75" customHeight="1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</row>
    <row r="14" spans="1:10" s="3" customFormat="1" ht="20.100000000000001" customHeight="1" x14ac:dyDescent="0.4">
      <c r="B14" s="4"/>
    </row>
    <row r="15" spans="1:10" s="3" customFormat="1" ht="20.100000000000001" customHeight="1" x14ac:dyDescent="0.4">
      <c r="A15" s="5"/>
      <c r="B15" s="5"/>
      <c r="C15" s="5"/>
      <c r="D15" s="5"/>
      <c r="E15" s="5"/>
      <c r="F15" s="5"/>
      <c r="G15" s="5"/>
      <c r="H15" s="5"/>
      <c r="I15" s="5"/>
      <c r="J15" s="5"/>
    </row>
    <row r="16" spans="1:10" s="3" customFormat="1" ht="12.75" customHeight="1" x14ac:dyDescent="0.4">
      <c r="A16" s="5"/>
      <c r="B16" s="5"/>
      <c r="C16" s="5"/>
      <c r="D16" s="5"/>
      <c r="E16" s="5"/>
      <c r="F16" s="5"/>
      <c r="G16" s="5"/>
      <c r="H16" s="5"/>
      <c r="I16" s="5"/>
      <c r="J16" s="5"/>
    </row>
    <row r="17" spans="1:11" s="3" customFormat="1" ht="12.75" customHeight="1" x14ac:dyDescent="0.4">
      <c r="A17" s="5"/>
      <c r="B17" s="5"/>
      <c r="C17" s="5"/>
      <c r="D17" s="5"/>
      <c r="E17" s="5"/>
      <c r="F17" s="5"/>
      <c r="G17" s="5"/>
      <c r="H17" s="5"/>
      <c r="I17" s="5"/>
      <c r="J17" s="5"/>
    </row>
    <row r="18" spans="1:11" s="3" customFormat="1" ht="12.75" customHeight="1" x14ac:dyDescent="0.4">
      <c r="A18" s="5"/>
      <c r="B18" s="5"/>
      <c r="C18" s="5"/>
      <c r="D18" s="5"/>
      <c r="E18" s="5"/>
      <c r="F18" s="5"/>
      <c r="G18" s="5"/>
      <c r="H18" s="5"/>
      <c r="I18" s="5"/>
      <c r="J18" s="5"/>
      <c r="K18" s="6"/>
    </row>
    <row r="19" spans="1:11" s="3" customFormat="1" ht="12.75" customHeight="1" x14ac:dyDescent="0.4">
      <c r="A19" s="5"/>
      <c r="B19" s="5"/>
      <c r="C19" s="5"/>
      <c r="D19" s="5"/>
      <c r="E19" s="5"/>
      <c r="F19" s="5"/>
      <c r="G19" s="5"/>
      <c r="H19" s="5"/>
      <c r="I19" s="5"/>
      <c r="J19" s="5"/>
    </row>
    <row r="20" spans="1:11" s="3" customFormat="1" ht="12.75" customHeight="1" x14ac:dyDescent="0.4">
      <c r="A20" s="5"/>
      <c r="B20" s="5"/>
      <c r="C20" s="5"/>
      <c r="D20" s="5"/>
      <c r="E20" s="5"/>
      <c r="F20" s="5"/>
      <c r="G20" s="5"/>
      <c r="H20" s="5"/>
      <c r="I20" s="5"/>
      <c r="J20" s="5"/>
    </row>
    <row r="21" spans="1:11" s="3" customFormat="1" ht="12.75" customHeight="1" x14ac:dyDescent="0.4">
      <c r="A21" s="5"/>
      <c r="B21" s="5"/>
      <c r="C21" s="5"/>
      <c r="D21" s="5"/>
      <c r="E21" s="5"/>
      <c r="F21" s="5"/>
      <c r="G21" s="5"/>
      <c r="H21" s="5"/>
      <c r="I21" s="5"/>
      <c r="J21" s="5"/>
    </row>
    <row r="22" spans="1:11" s="3" customFormat="1" ht="12.75" customHeight="1" x14ac:dyDescent="0.4">
      <c r="A22" s="5"/>
      <c r="B22" s="5"/>
      <c r="C22" s="5"/>
      <c r="D22" s="5"/>
      <c r="E22" s="5"/>
      <c r="F22" s="5"/>
      <c r="G22" s="5"/>
      <c r="H22" s="5"/>
      <c r="I22" s="5"/>
      <c r="J22" s="5"/>
    </row>
    <row r="23" spans="1:11" s="3" customFormat="1" ht="12.75" customHeight="1" x14ac:dyDescent="0.4">
      <c r="A23" s="5"/>
      <c r="B23" s="5"/>
      <c r="C23" s="5"/>
      <c r="D23" s="5"/>
      <c r="E23" s="5"/>
      <c r="F23" s="5"/>
      <c r="G23" s="5"/>
      <c r="H23" s="5"/>
      <c r="I23" s="5"/>
      <c r="J23" s="5"/>
    </row>
    <row r="24" spans="1:11" s="3" customFormat="1" ht="12.75" customHeight="1" x14ac:dyDescent="0.4">
      <c r="A24" s="5"/>
      <c r="B24" s="5"/>
      <c r="C24" s="5"/>
      <c r="D24" s="5"/>
      <c r="E24" s="5"/>
      <c r="F24" s="5"/>
      <c r="G24" s="5"/>
      <c r="H24" s="5"/>
      <c r="I24" s="5"/>
      <c r="J24" s="5"/>
    </row>
    <row r="25" spans="1:11" s="3" customFormat="1" ht="12.75" customHeight="1" x14ac:dyDescent="0.4">
      <c r="A25" s="7"/>
      <c r="B25" s="7"/>
      <c r="C25" s="7"/>
      <c r="D25" s="7"/>
      <c r="E25" s="7"/>
      <c r="F25" s="7"/>
      <c r="G25" s="7"/>
      <c r="H25" s="7"/>
      <c r="I25" s="7"/>
      <c r="J25" s="7"/>
    </row>
    <row r="26" spans="1:11" s="3" customFormat="1" ht="12.75" customHeight="1" x14ac:dyDescent="0.4">
      <c r="A26" s="7"/>
      <c r="B26" s="7"/>
      <c r="C26" s="7"/>
      <c r="D26" s="7"/>
      <c r="E26" s="7"/>
      <c r="F26" s="7"/>
      <c r="G26" s="7"/>
      <c r="H26" s="7"/>
      <c r="I26" s="7"/>
      <c r="J26" s="7"/>
    </row>
    <row r="27" spans="1:11" s="3" customFormat="1" ht="12.75" customHeight="1" x14ac:dyDescent="0.4">
      <c r="A27" s="7"/>
      <c r="B27" s="7"/>
      <c r="C27" s="7"/>
      <c r="D27" s="7"/>
      <c r="E27" s="7"/>
      <c r="F27" s="7"/>
      <c r="G27" s="7"/>
      <c r="H27" s="7"/>
    </row>
    <row r="28" spans="1:11" s="3" customFormat="1" ht="12.75" customHeight="1" thickBot="1" x14ac:dyDescent="0.4"/>
    <row r="29" spans="1:11" s="3" customFormat="1" ht="20.100000000000001" customHeight="1" thickBot="1" x14ac:dyDescent="0.4">
      <c r="A29" s="173" t="s">
        <v>4</v>
      </c>
      <c r="B29" s="174"/>
      <c r="C29" s="174"/>
      <c r="D29" s="174"/>
      <c r="E29" s="174"/>
      <c r="F29" s="174"/>
      <c r="G29" s="174"/>
      <c r="H29" s="174"/>
      <c r="I29" s="174"/>
      <c r="J29" s="175"/>
    </row>
    <row r="30" spans="1:11" ht="15.75" x14ac:dyDescent="0.25">
      <c r="A30" s="8"/>
      <c r="B30" s="8"/>
      <c r="C30" s="8"/>
      <c r="D30" s="8"/>
      <c r="E30" s="8"/>
      <c r="F30" s="8"/>
      <c r="G30" s="8"/>
      <c r="H30" s="8"/>
      <c r="I30" s="8"/>
      <c r="J30" s="8"/>
    </row>
    <row r="31" spans="1:11" s="9" customFormat="1" ht="53.25" customHeight="1" x14ac:dyDescent="0.25">
      <c r="A31" s="97" t="s">
        <v>5</v>
      </c>
      <c r="B31" s="176" t="s">
        <v>756</v>
      </c>
      <c r="C31" s="176"/>
      <c r="D31" s="176"/>
      <c r="E31" s="176"/>
      <c r="F31" s="176"/>
      <c r="G31" s="176"/>
      <c r="H31" s="176"/>
      <c r="I31" s="176"/>
      <c r="J31" s="176"/>
    </row>
    <row r="32" spans="1:11" ht="27" customHeight="1" x14ac:dyDescent="0.25">
      <c r="A32" s="10" t="s">
        <v>6</v>
      </c>
      <c r="B32" s="10" t="s">
        <v>755</v>
      </c>
      <c r="C32" s="11"/>
      <c r="D32" s="11"/>
      <c r="E32" s="11"/>
      <c r="F32" s="12"/>
      <c r="G32" s="12"/>
      <c r="H32" s="12"/>
      <c r="I32" s="12"/>
      <c r="J32" s="12"/>
    </row>
    <row r="33" spans="1:10" x14ac:dyDescent="0.25">
      <c r="A33" s="11"/>
      <c r="B33" s="177"/>
      <c r="C33" s="177"/>
      <c r="D33" s="177"/>
      <c r="E33" s="177"/>
      <c r="F33" s="177"/>
      <c r="G33" s="177"/>
      <c r="H33" s="177"/>
      <c r="I33" s="177"/>
      <c r="J33" s="177"/>
    </row>
    <row r="37" spans="1:10" ht="12.75" customHeight="1" x14ac:dyDescent="0.25">
      <c r="E37" s="13"/>
      <c r="F37" s="13"/>
      <c r="G37" s="13"/>
      <c r="H37" s="13"/>
      <c r="I37" s="13"/>
      <c r="J37" s="13"/>
    </row>
    <row r="38" spans="1:10" ht="12.75" customHeight="1" x14ac:dyDescent="0.25">
      <c r="E38" s="13"/>
      <c r="F38" s="13"/>
      <c r="G38" s="13"/>
      <c r="H38" s="13"/>
      <c r="I38" s="13"/>
      <c r="J38" s="13"/>
    </row>
    <row r="39" spans="1:10" ht="12.75" customHeight="1" x14ac:dyDescent="0.25">
      <c r="E39" s="13"/>
      <c r="F39" s="13"/>
      <c r="G39" s="13"/>
      <c r="H39" s="13"/>
      <c r="I39" s="13"/>
      <c r="J39" s="13"/>
    </row>
    <row r="40" spans="1:10" ht="12.75" customHeight="1" x14ac:dyDescent="0.25">
      <c r="E40" s="14"/>
      <c r="F40" s="14"/>
      <c r="G40" s="14"/>
      <c r="H40" s="14"/>
      <c r="I40" s="14"/>
      <c r="J40" s="14"/>
    </row>
    <row r="41" spans="1:10" ht="12.75" customHeight="1" x14ac:dyDescent="0.25">
      <c r="E41" s="13"/>
      <c r="F41" s="13"/>
      <c r="G41" s="13"/>
      <c r="H41" s="13"/>
      <c r="I41" s="13"/>
      <c r="J41" s="13"/>
    </row>
    <row r="42" spans="1:10" ht="12.75" customHeight="1" x14ac:dyDescent="0.25">
      <c r="A42" s="96" t="s">
        <v>89</v>
      </c>
      <c r="E42" s="13"/>
      <c r="F42" s="13"/>
      <c r="G42" s="13"/>
      <c r="H42" s="13"/>
      <c r="I42" s="13"/>
      <c r="J42" s="13"/>
    </row>
    <row r="43" spans="1:10" ht="12.75" customHeight="1" x14ac:dyDescent="0.25">
      <c r="A43" s="2" t="s">
        <v>754</v>
      </c>
      <c r="E43" s="13"/>
      <c r="F43" s="13"/>
      <c r="G43" s="13"/>
      <c r="H43" s="13"/>
      <c r="I43" s="13"/>
      <c r="J43" s="13"/>
    </row>
    <row r="45" spans="1:10" ht="19.5" customHeight="1" x14ac:dyDescent="0.25"/>
  </sheetData>
  <mergeCells count="4">
    <mergeCell ref="A29:J29"/>
    <mergeCell ref="B31:J31"/>
    <mergeCell ref="B33:J33"/>
    <mergeCell ref="A9:J9"/>
  </mergeCells>
  <pageMargins left="0.511811024" right="0.511811024" top="0.78740157499999996" bottom="0.78740157499999996" header="0.31496062000000002" footer="0.31496062000000002"/>
  <pageSetup paperSize="9" scale="96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J21"/>
  <sheetViews>
    <sheetView view="pageBreakPreview" zoomScale="85" zoomScaleNormal="100" zoomScaleSheetLayoutView="85" workbookViewId="0">
      <selection activeCell="B11" sqref="B11:H11"/>
    </sheetView>
  </sheetViews>
  <sheetFormatPr defaultColWidth="9.140625" defaultRowHeight="15" x14ac:dyDescent="0.25"/>
  <cols>
    <col min="1" max="7" width="9.140625" style="2"/>
    <col min="8" max="8" width="30.42578125" style="2" customWidth="1"/>
    <col min="9" max="10" width="5.5703125" style="2" customWidth="1"/>
    <col min="11" max="16384" width="9.140625" style="2"/>
  </cols>
  <sheetData>
    <row r="1" spans="1:10" ht="77.45" customHeight="1" thickBot="1" x14ac:dyDescent="0.3">
      <c r="A1" s="15"/>
      <c r="B1" s="15"/>
      <c r="C1" s="15"/>
      <c r="D1" s="15"/>
      <c r="E1" s="13"/>
      <c r="F1" s="13"/>
      <c r="G1" s="13"/>
      <c r="H1" s="13"/>
      <c r="I1" s="13"/>
      <c r="J1" s="13"/>
    </row>
    <row r="2" spans="1:10" s="103" customFormat="1" ht="21" x14ac:dyDescent="0.35">
      <c r="A2" s="179" t="s">
        <v>7</v>
      </c>
      <c r="B2" s="180"/>
      <c r="C2" s="180"/>
      <c r="D2" s="180"/>
      <c r="E2" s="180"/>
      <c r="F2" s="180"/>
      <c r="G2" s="180"/>
      <c r="H2" s="180"/>
      <c r="I2" s="181"/>
      <c r="J2" s="111"/>
    </row>
    <row r="3" spans="1:10" ht="16.5" thickBot="1" x14ac:dyDescent="0.3">
      <c r="A3" s="126"/>
      <c r="B3" s="12"/>
      <c r="C3" s="12"/>
      <c r="D3" s="12"/>
      <c r="E3" s="12"/>
      <c r="F3" s="12"/>
      <c r="G3" s="12"/>
      <c r="H3" s="12"/>
      <c r="I3" s="127"/>
      <c r="J3" s="12"/>
    </row>
    <row r="4" spans="1:10" ht="40.5" customHeight="1" thickBot="1" x14ac:dyDescent="0.3">
      <c r="A4" s="182" t="s">
        <v>760</v>
      </c>
      <c r="B4" s="183"/>
      <c r="C4" s="183"/>
      <c r="D4" s="183"/>
      <c r="E4" s="183"/>
      <c r="F4" s="183"/>
      <c r="G4" s="183"/>
      <c r="H4" s="183"/>
      <c r="I4" s="184"/>
      <c r="J4" s="112"/>
    </row>
    <row r="5" spans="1:10" x14ac:dyDescent="0.25">
      <c r="A5" s="16"/>
      <c r="B5" s="16"/>
      <c r="C5" s="16"/>
      <c r="D5" s="16"/>
      <c r="E5" s="16"/>
      <c r="F5" s="16"/>
      <c r="G5" s="16"/>
      <c r="H5" s="16"/>
      <c r="I5" s="16"/>
      <c r="J5" s="16"/>
    </row>
    <row r="6" spans="1:10" x14ac:dyDescent="0.25">
      <c r="A6" s="186" t="s">
        <v>755</v>
      </c>
      <c r="B6" s="186"/>
      <c r="C6" s="186"/>
      <c r="D6" s="186"/>
      <c r="E6" s="186"/>
      <c r="F6" s="186"/>
      <c r="G6" s="186"/>
      <c r="H6" s="186"/>
      <c r="I6" s="186"/>
      <c r="J6" s="104"/>
    </row>
    <row r="7" spans="1:10" ht="15" customHeight="1" x14ac:dyDescent="0.25">
      <c r="A7" s="186"/>
      <c r="B7" s="186"/>
      <c r="C7" s="186"/>
      <c r="D7" s="186"/>
      <c r="E7" s="186"/>
      <c r="F7" s="186"/>
      <c r="G7" s="186"/>
      <c r="H7" s="186"/>
      <c r="I7" s="186"/>
      <c r="J7" s="104"/>
    </row>
    <row r="8" spans="1:10" x14ac:dyDescent="0.25">
      <c r="A8" s="16"/>
      <c r="B8" s="16"/>
      <c r="C8" s="16"/>
      <c r="D8" s="16"/>
      <c r="E8" s="16"/>
      <c r="F8" s="16"/>
      <c r="G8" s="16"/>
      <c r="H8" s="16"/>
      <c r="I8" s="16"/>
      <c r="J8" s="16"/>
    </row>
    <row r="9" spans="1:10" ht="36" customHeight="1" x14ac:dyDescent="0.25">
      <c r="A9" s="16"/>
      <c r="B9" s="185" t="s">
        <v>8</v>
      </c>
      <c r="C9" s="185"/>
      <c r="D9" s="185"/>
      <c r="E9" s="185"/>
      <c r="F9" s="185"/>
      <c r="G9" s="185"/>
      <c r="H9" s="185"/>
      <c r="I9" s="152"/>
      <c r="J9" s="106"/>
    </row>
    <row r="10" spans="1:10" ht="34.15" customHeight="1" x14ac:dyDescent="0.25">
      <c r="A10" s="17"/>
      <c r="B10" s="185" t="s">
        <v>284</v>
      </c>
      <c r="C10" s="185"/>
      <c r="D10" s="185"/>
      <c r="E10" s="185"/>
      <c r="F10" s="185"/>
      <c r="G10" s="185"/>
      <c r="H10" s="185"/>
      <c r="I10" s="113"/>
      <c r="J10" s="106"/>
    </row>
    <row r="11" spans="1:10" ht="54.6" customHeight="1" x14ac:dyDescent="0.25">
      <c r="A11" s="18"/>
      <c r="B11" s="185" t="s">
        <v>190</v>
      </c>
      <c r="C11" s="185"/>
      <c r="D11" s="185"/>
      <c r="E11" s="185"/>
      <c r="F11" s="185"/>
      <c r="G11" s="185"/>
      <c r="H11" s="185"/>
      <c r="I11" s="113"/>
      <c r="J11" s="107"/>
    </row>
    <row r="12" spans="1:10" ht="48" customHeight="1" x14ac:dyDescent="0.25">
      <c r="A12" s="17"/>
      <c r="B12" s="185" t="s">
        <v>765</v>
      </c>
      <c r="C12" s="185"/>
      <c r="D12" s="185"/>
      <c r="E12" s="185"/>
      <c r="F12" s="185"/>
      <c r="G12" s="185"/>
      <c r="H12" s="185"/>
      <c r="I12" s="113"/>
      <c r="J12" s="99"/>
    </row>
    <row r="13" spans="1:10" ht="48" customHeight="1" x14ac:dyDescent="0.25">
      <c r="A13" s="17"/>
      <c r="B13" s="185" t="s">
        <v>9</v>
      </c>
      <c r="C13" s="185"/>
      <c r="D13" s="185"/>
      <c r="E13" s="185"/>
      <c r="F13" s="185"/>
      <c r="G13" s="185"/>
      <c r="H13" s="185"/>
      <c r="I13" s="113"/>
      <c r="J13" s="106"/>
    </row>
    <row r="14" spans="1:10" ht="45.6" customHeight="1" x14ac:dyDescent="0.25">
      <c r="A14" s="17"/>
      <c r="B14" s="185" t="s">
        <v>122</v>
      </c>
      <c r="C14" s="185"/>
      <c r="D14" s="185"/>
      <c r="E14" s="185"/>
      <c r="F14" s="185"/>
      <c r="G14" s="185"/>
      <c r="H14" s="185"/>
      <c r="I14" s="113"/>
      <c r="J14" s="106"/>
    </row>
    <row r="15" spans="1:10" ht="18.600000000000001" customHeight="1" x14ac:dyDescent="0.25">
      <c r="A15" s="17"/>
      <c r="B15" s="113"/>
      <c r="C15" s="113"/>
      <c r="D15" s="113"/>
      <c r="E15" s="113"/>
      <c r="F15" s="113"/>
      <c r="G15" s="113"/>
      <c r="H15" s="113"/>
      <c r="I15" s="113"/>
      <c r="J15" s="106"/>
    </row>
    <row r="16" spans="1:10" ht="12.75" customHeight="1" x14ac:dyDescent="0.25">
      <c r="A16" s="18"/>
      <c r="B16" s="18"/>
      <c r="C16" s="18"/>
      <c r="D16" s="18"/>
      <c r="E16" s="18"/>
      <c r="F16" s="18"/>
      <c r="G16" s="18"/>
      <c r="H16" s="18"/>
      <c r="I16" s="18"/>
      <c r="J16" s="18"/>
    </row>
    <row r="17" spans="1:10" ht="12.75" customHeight="1" x14ac:dyDescent="0.25">
      <c r="A17" s="18"/>
      <c r="B17" s="18"/>
      <c r="C17" s="18"/>
      <c r="D17" s="18"/>
      <c r="E17" s="18"/>
      <c r="F17" s="18"/>
      <c r="G17" s="18"/>
      <c r="H17" s="163">
        <f ca="1">TODAY()</f>
        <v>46083</v>
      </c>
    </row>
    <row r="18" spans="1:10" ht="74.45" customHeight="1" x14ac:dyDescent="0.25">
      <c r="A18" s="18"/>
      <c r="B18" s="18"/>
      <c r="C18" s="18"/>
      <c r="D18" s="18"/>
      <c r="E18" s="18"/>
      <c r="F18" s="18"/>
      <c r="G18" s="18"/>
      <c r="H18" s="18"/>
      <c r="I18" s="18"/>
      <c r="J18" s="18"/>
    </row>
    <row r="19" spans="1:10" ht="12.75" customHeight="1" x14ac:dyDescent="0.25">
      <c r="A19" s="187" t="s">
        <v>10</v>
      </c>
      <c r="B19" s="187"/>
      <c r="C19" s="187"/>
      <c r="D19" s="187"/>
      <c r="E19" s="187"/>
      <c r="F19" s="187"/>
      <c r="G19" s="187"/>
      <c r="H19" s="187"/>
      <c r="I19" s="187"/>
      <c r="J19" s="105"/>
    </row>
    <row r="20" spans="1:10" ht="16.5" customHeight="1" x14ac:dyDescent="0.25">
      <c r="A20" s="188" t="s">
        <v>759</v>
      </c>
      <c r="B20" s="188"/>
      <c r="C20" s="188"/>
      <c r="D20" s="188"/>
      <c r="E20" s="188"/>
      <c r="F20" s="188"/>
      <c r="G20" s="188"/>
      <c r="H20" s="188"/>
      <c r="I20" s="188"/>
      <c r="J20" s="108"/>
    </row>
    <row r="21" spans="1:10" ht="16.5" customHeight="1" x14ac:dyDescent="0.25">
      <c r="A21" s="188" t="s">
        <v>758</v>
      </c>
      <c r="B21" s="188"/>
      <c r="C21" s="188"/>
      <c r="D21" s="188"/>
      <c r="E21" s="188"/>
      <c r="F21" s="188"/>
      <c r="G21" s="188"/>
      <c r="H21" s="188"/>
      <c r="I21" s="188"/>
      <c r="J21" s="108"/>
    </row>
  </sheetData>
  <mergeCells count="12">
    <mergeCell ref="B14:H14"/>
    <mergeCell ref="A19:I19"/>
    <mergeCell ref="A20:I20"/>
    <mergeCell ref="A21:I21"/>
    <mergeCell ref="B12:H12"/>
    <mergeCell ref="B13:H13"/>
    <mergeCell ref="A2:I2"/>
    <mergeCell ref="A4:I4"/>
    <mergeCell ref="B9:H9"/>
    <mergeCell ref="B10:H10"/>
    <mergeCell ref="B11:H11"/>
    <mergeCell ref="A6:I7"/>
  </mergeCells>
  <printOptions horizontalCentered="1" verticalCentered="1"/>
  <pageMargins left="0.39370078740157483" right="0.39370078740157483" top="0.39370078740157483" bottom="0.39370078740157483" header="0.39370078740157483" footer="0.39370078740157483"/>
  <pageSetup paperSize="9" scale="95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Q42"/>
  <sheetViews>
    <sheetView view="pageBreakPreview" topLeftCell="A4" zoomScaleNormal="100" zoomScaleSheetLayoutView="100" workbookViewId="0">
      <selection activeCell="G25" sqref="G25"/>
    </sheetView>
  </sheetViews>
  <sheetFormatPr defaultRowHeight="12.75" x14ac:dyDescent="0.2"/>
  <cols>
    <col min="1" max="1" width="5.7109375" style="20" customWidth="1"/>
    <col min="2" max="2" width="60.7109375" style="21" customWidth="1"/>
    <col min="3" max="3" width="6.42578125" style="22" customWidth="1"/>
    <col min="4" max="4" width="10.140625" style="22" customWidth="1"/>
    <col min="5" max="5" width="5.7109375" style="23" customWidth="1"/>
    <col min="6" max="6" width="9.140625" style="21"/>
    <col min="7" max="7" width="9.140625" style="24"/>
    <col min="8" max="256" width="9.140625" style="21"/>
    <col min="257" max="257" width="5.7109375" style="21" customWidth="1"/>
    <col min="258" max="258" width="60.7109375" style="21" customWidth="1"/>
    <col min="259" max="259" width="6.42578125" style="21" customWidth="1"/>
    <col min="260" max="260" width="10.140625" style="21" customWidth="1"/>
    <col min="261" max="261" width="5.7109375" style="21" customWidth="1"/>
    <col min="262" max="512" width="9.140625" style="21"/>
    <col min="513" max="513" width="5.7109375" style="21" customWidth="1"/>
    <col min="514" max="514" width="60.7109375" style="21" customWidth="1"/>
    <col min="515" max="515" width="6.42578125" style="21" customWidth="1"/>
    <col min="516" max="516" width="10.140625" style="21" customWidth="1"/>
    <col min="517" max="517" width="5.7109375" style="21" customWidth="1"/>
    <col min="518" max="768" width="9.140625" style="21"/>
    <col min="769" max="769" width="5.7109375" style="21" customWidth="1"/>
    <col min="770" max="770" width="60.7109375" style="21" customWidth="1"/>
    <col min="771" max="771" width="6.42578125" style="21" customWidth="1"/>
    <col min="772" max="772" width="10.140625" style="21" customWidth="1"/>
    <col min="773" max="773" width="5.7109375" style="21" customWidth="1"/>
    <col min="774" max="1024" width="9.140625" style="21"/>
    <col min="1025" max="1025" width="5.7109375" style="21" customWidth="1"/>
    <col min="1026" max="1026" width="60.7109375" style="21" customWidth="1"/>
    <col min="1027" max="1027" width="6.42578125" style="21" customWidth="1"/>
    <col min="1028" max="1028" width="10.140625" style="21" customWidth="1"/>
    <col min="1029" max="1029" width="5.7109375" style="21" customWidth="1"/>
    <col min="1030" max="1280" width="9.140625" style="21"/>
    <col min="1281" max="1281" width="5.7109375" style="21" customWidth="1"/>
    <col min="1282" max="1282" width="60.7109375" style="21" customWidth="1"/>
    <col min="1283" max="1283" width="6.42578125" style="21" customWidth="1"/>
    <col min="1284" max="1284" width="10.140625" style="21" customWidth="1"/>
    <col min="1285" max="1285" width="5.7109375" style="21" customWidth="1"/>
    <col min="1286" max="1536" width="9.140625" style="21"/>
    <col min="1537" max="1537" width="5.7109375" style="21" customWidth="1"/>
    <col min="1538" max="1538" width="60.7109375" style="21" customWidth="1"/>
    <col min="1539" max="1539" width="6.42578125" style="21" customWidth="1"/>
    <col min="1540" max="1540" width="10.140625" style="21" customWidth="1"/>
    <col min="1541" max="1541" width="5.7109375" style="21" customWidth="1"/>
    <col min="1542" max="1792" width="9.140625" style="21"/>
    <col min="1793" max="1793" width="5.7109375" style="21" customWidth="1"/>
    <col min="1794" max="1794" width="60.7109375" style="21" customWidth="1"/>
    <col min="1795" max="1795" width="6.42578125" style="21" customWidth="1"/>
    <col min="1796" max="1796" width="10.140625" style="21" customWidth="1"/>
    <col min="1797" max="1797" width="5.7109375" style="21" customWidth="1"/>
    <col min="1798" max="2048" width="9.140625" style="21"/>
    <col min="2049" max="2049" width="5.7109375" style="21" customWidth="1"/>
    <col min="2050" max="2050" width="60.7109375" style="21" customWidth="1"/>
    <col min="2051" max="2051" width="6.42578125" style="21" customWidth="1"/>
    <col min="2052" max="2052" width="10.140625" style="21" customWidth="1"/>
    <col min="2053" max="2053" width="5.7109375" style="21" customWidth="1"/>
    <col min="2054" max="2304" width="9.140625" style="21"/>
    <col min="2305" max="2305" width="5.7109375" style="21" customWidth="1"/>
    <col min="2306" max="2306" width="60.7109375" style="21" customWidth="1"/>
    <col min="2307" max="2307" width="6.42578125" style="21" customWidth="1"/>
    <col min="2308" max="2308" width="10.140625" style="21" customWidth="1"/>
    <col min="2309" max="2309" width="5.7109375" style="21" customWidth="1"/>
    <col min="2310" max="2560" width="9.140625" style="21"/>
    <col min="2561" max="2561" width="5.7109375" style="21" customWidth="1"/>
    <col min="2562" max="2562" width="60.7109375" style="21" customWidth="1"/>
    <col min="2563" max="2563" width="6.42578125" style="21" customWidth="1"/>
    <col min="2564" max="2564" width="10.140625" style="21" customWidth="1"/>
    <col min="2565" max="2565" width="5.7109375" style="21" customWidth="1"/>
    <col min="2566" max="2816" width="9.140625" style="21"/>
    <col min="2817" max="2817" width="5.7109375" style="21" customWidth="1"/>
    <col min="2818" max="2818" width="60.7109375" style="21" customWidth="1"/>
    <col min="2819" max="2819" width="6.42578125" style="21" customWidth="1"/>
    <col min="2820" max="2820" width="10.140625" style="21" customWidth="1"/>
    <col min="2821" max="2821" width="5.7109375" style="21" customWidth="1"/>
    <col min="2822" max="3072" width="9.140625" style="21"/>
    <col min="3073" max="3073" width="5.7109375" style="21" customWidth="1"/>
    <col min="3074" max="3074" width="60.7109375" style="21" customWidth="1"/>
    <col min="3075" max="3075" width="6.42578125" style="21" customWidth="1"/>
    <col min="3076" max="3076" width="10.140625" style="21" customWidth="1"/>
    <col min="3077" max="3077" width="5.7109375" style="21" customWidth="1"/>
    <col min="3078" max="3328" width="9.140625" style="21"/>
    <col min="3329" max="3329" width="5.7109375" style="21" customWidth="1"/>
    <col min="3330" max="3330" width="60.7109375" style="21" customWidth="1"/>
    <col min="3331" max="3331" width="6.42578125" style="21" customWidth="1"/>
    <col min="3332" max="3332" width="10.140625" style="21" customWidth="1"/>
    <col min="3333" max="3333" width="5.7109375" style="21" customWidth="1"/>
    <col min="3334" max="3584" width="9.140625" style="21"/>
    <col min="3585" max="3585" width="5.7109375" style="21" customWidth="1"/>
    <col min="3586" max="3586" width="60.7109375" style="21" customWidth="1"/>
    <col min="3587" max="3587" width="6.42578125" style="21" customWidth="1"/>
    <col min="3588" max="3588" width="10.140625" style="21" customWidth="1"/>
    <col min="3589" max="3589" width="5.7109375" style="21" customWidth="1"/>
    <col min="3590" max="3840" width="9.140625" style="21"/>
    <col min="3841" max="3841" width="5.7109375" style="21" customWidth="1"/>
    <col min="3842" max="3842" width="60.7109375" style="21" customWidth="1"/>
    <col min="3843" max="3843" width="6.42578125" style="21" customWidth="1"/>
    <col min="3844" max="3844" width="10.140625" style="21" customWidth="1"/>
    <col min="3845" max="3845" width="5.7109375" style="21" customWidth="1"/>
    <col min="3846" max="4096" width="9.140625" style="21"/>
    <col min="4097" max="4097" width="5.7109375" style="21" customWidth="1"/>
    <col min="4098" max="4098" width="60.7109375" style="21" customWidth="1"/>
    <col min="4099" max="4099" width="6.42578125" style="21" customWidth="1"/>
    <col min="4100" max="4100" width="10.140625" style="21" customWidth="1"/>
    <col min="4101" max="4101" width="5.7109375" style="21" customWidth="1"/>
    <col min="4102" max="4352" width="9.140625" style="21"/>
    <col min="4353" max="4353" width="5.7109375" style="21" customWidth="1"/>
    <col min="4354" max="4354" width="60.7109375" style="21" customWidth="1"/>
    <col min="4355" max="4355" width="6.42578125" style="21" customWidth="1"/>
    <col min="4356" max="4356" width="10.140625" style="21" customWidth="1"/>
    <col min="4357" max="4357" width="5.7109375" style="21" customWidth="1"/>
    <col min="4358" max="4608" width="9.140625" style="21"/>
    <col min="4609" max="4609" width="5.7109375" style="21" customWidth="1"/>
    <col min="4610" max="4610" width="60.7109375" style="21" customWidth="1"/>
    <col min="4611" max="4611" width="6.42578125" style="21" customWidth="1"/>
    <col min="4612" max="4612" width="10.140625" style="21" customWidth="1"/>
    <col min="4613" max="4613" width="5.7109375" style="21" customWidth="1"/>
    <col min="4614" max="4864" width="9.140625" style="21"/>
    <col min="4865" max="4865" width="5.7109375" style="21" customWidth="1"/>
    <col min="4866" max="4866" width="60.7109375" style="21" customWidth="1"/>
    <col min="4867" max="4867" width="6.42578125" style="21" customWidth="1"/>
    <col min="4868" max="4868" width="10.140625" style="21" customWidth="1"/>
    <col min="4869" max="4869" width="5.7109375" style="21" customWidth="1"/>
    <col min="4870" max="5120" width="9.140625" style="21"/>
    <col min="5121" max="5121" width="5.7109375" style="21" customWidth="1"/>
    <col min="5122" max="5122" width="60.7109375" style="21" customWidth="1"/>
    <col min="5123" max="5123" width="6.42578125" style="21" customWidth="1"/>
    <col min="5124" max="5124" width="10.140625" style="21" customWidth="1"/>
    <col min="5125" max="5125" width="5.7109375" style="21" customWidth="1"/>
    <col min="5126" max="5376" width="9.140625" style="21"/>
    <col min="5377" max="5377" width="5.7109375" style="21" customWidth="1"/>
    <col min="5378" max="5378" width="60.7109375" style="21" customWidth="1"/>
    <col min="5379" max="5379" width="6.42578125" style="21" customWidth="1"/>
    <col min="5380" max="5380" width="10.140625" style="21" customWidth="1"/>
    <col min="5381" max="5381" width="5.7109375" style="21" customWidth="1"/>
    <col min="5382" max="5632" width="9.140625" style="21"/>
    <col min="5633" max="5633" width="5.7109375" style="21" customWidth="1"/>
    <col min="5634" max="5634" width="60.7109375" style="21" customWidth="1"/>
    <col min="5635" max="5635" width="6.42578125" style="21" customWidth="1"/>
    <col min="5636" max="5636" width="10.140625" style="21" customWidth="1"/>
    <col min="5637" max="5637" width="5.7109375" style="21" customWidth="1"/>
    <col min="5638" max="5888" width="9.140625" style="21"/>
    <col min="5889" max="5889" width="5.7109375" style="21" customWidth="1"/>
    <col min="5890" max="5890" width="60.7109375" style="21" customWidth="1"/>
    <col min="5891" max="5891" width="6.42578125" style="21" customWidth="1"/>
    <col min="5892" max="5892" width="10.140625" style="21" customWidth="1"/>
    <col min="5893" max="5893" width="5.7109375" style="21" customWidth="1"/>
    <col min="5894" max="6144" width="9.140625" style="21"/>
    <col min="6145" max="6145" width="5.7109375" style="21" customWidth="1"/>
    <col min="6146" max="6146" width="60.7109375" style="21" customWidth="1"/>
    <col min="6147" max="6147" width="6.42578125" style="21" customWidth="1"/>
    <col min="6148" max="6148" width="10.140625" style="21" customWidth="1"/>
    <col min="6149" max="6149" width="5.7109375" style="21" customWidth="1"/>
    <col min="6150" max="6400" width="9.140625" style="21"/>
    <col min="6401" max="6401" width="5.7109375" style="21" customWidth="1"/>
    <col min="6402" max="6402" width="60.7109375" style="21" customWidth="1"/>
    <col min="6403" max="6403" width="6.42578125" style="21" customWidth="1"/>
    <col min="6404" max="6404" width="10.140625" style="21" customWidth="1"/>
    <col min="6405" max="6405" width="5.7109375" style="21" customWidth="1"/>
    <col min="6406" max="6656" width="9.140625" style="21"/>
    <col min="6657" max="6657" width="5.7109375" style="21" customWidth="1"/>
    <col min="6658" max="6658" width="60.7109375" style="21" customWidth="1"/>
    <col min="6659" max="6659" width="6.42578125" style="21" customWidth="1"/>
    <col min="6660" max="6660" width="10.140625" style="21" customWidth="1"/>
    <col min="6661" max="6661" width="5.7109375" style="21" customWidth="1"/>
    <col min="6662" max="6912" width="9.140625" style="21"/>
    <col min="6913" max="6913" width="5.7109375" style="21" customWidth="1"/>
    <col min="6914" max="6914" width="60.7109375" style="21" customWidth="1"/>
    <col min="6915" max="6915" width="6.42578125" style="21" customWidth="1"/>
    <col min="6916" max="6916" width="10.140625" style="21" customWidth="1"/>
    <col min="6917" max="6917" width="5.7109375" style="21" customWidth="1"/>
    <col min="6918" max="7168" width="9.140625" style="21"/>
    <col min="7169" max="7169" width="5.7109375" style="21" customWidth="1"/>
    <col min="7170" max="7170" width="60.7109375" style="21" customWidth="1"/>
    <col min="7171" max="7171" width="6.42578125" style="21" customWidth="1"/>
    <col min="7172" max="7172" width="10.140625" style="21" customWidth="1"/>
    <col min="7173" max="7173" width="5.7109375" style="21" customWidth="1"/>
    <col min="7174" max="7424" width="9.140625" style="21"/>
    <col min="7425" max="7425" width="5.7109375" style="21" customWidth="1"/>
    <col min="7426" max="7426" width="60.7109375" style="21" customWidth="1"/>
    <col min="7427" max="7427" width="6.42578125" style="21" customWidth="1"/>
    <col min="7428" max="7428" width="10.140625" style="21" customWidth="1"/>
    <col min="7429" max="7429" width="5.7109375" style="21" customWidth="1"/>
    <col min="7430" max="7680" width="9.140625" style="21"/>
    <col min="7681" max="7681" width="5.7109375" style="21" customWidth="1"/>
    <col min="7682" max="7682" width="60.7109375" style="21" customWidth="1"/>
    <col min="7683" max="7683" width="6.42578125" style="21" customWidth="1"/>
    <col min="7684" max="7684" width="10.140625" style="21" customWidth="1"/>
    <col min="7685" max="7685" width="5.7109375" style="21" customWidth="1"/>
    <col min="7686" max="7936" width="9.140625" style="21"/>
    <col min="7937" max="7937" width="5.7109375" style="21" customWidth="1"/>
    <col min="7938" max="7938" width="60.7109375" style="21" customWidth="1"/>
    <col min="7939" max="7939" width="6.42578125" style="21" customWidth="1"/>
    <col min="7940" max="7940" width="10.140625" style="21" customWidth="1"/>
    <col min="7941" max="7941" width="5.7109375" style="21" customWidth="1"/>
    <col min="7942" max="8192" width="9.140625" style="21"/>
    <col min="8193" max="8193" width="5.7109375" style="21" customWidth="1"/>
    <col min="8194" max="8194" width="60.7109375" style="21" customWidth="1"/>
    <col min="8195" max="8195" width="6.42578125" style="21" customWidth="1"/>
    <col min="8196" max="8196" width="10.140625" style="21" customWidth="1"/>
    <col min="8197" max="8197" width="5.7109375" style="21" customWidth="1"/>
    <col min="8198" max="8448" width="9.140625" style="21"/>
    <col min="8449" max="8449" width="5.7109375" style="21" customWidth="1"/>
    <col min="8450" max="8450" width="60.7109375" style="21" customWidth="1"/>
    <col min="8451" max="8451" width="6.42578125" style="21" customWidth="1"/>
    <col min="8452" max="8452" width="10.140625" style="21" customWidth="1"/>
    <col min="8453" max="8453" width="5.7109375" style="21" customWidth="1"/>
    <col min="8454" max="8704" width="9.140625" style="21"/>
    <col min="8705" max="8705" width="5.7109375" style="21" customWidth="1"/>
    <col min="8706" max="8706" width="60.7109375" style="21" customWidth="1"/>
    <col min="8707" max="8707" width="6.42578125" style="21" customWidth="1"/>
    <col min="8708" max="8708" width="10.140625" style="21" customWidth="1"/>
    <col min="8709" max="8709" width="5.7109375" style="21" customWidth="1"/>
    <col min="8710" max="8960" width="9.140625" style="21"/>
    <col min="8961" max="8961" width="5.7109375" style="21" customWidth="1"/>
    <col min="8962" max="8962" width="60.7109375" style="21" customWidth="1"/>
    <col min="8963" max="8963" width="6.42578125" style="21" customWidth="1"/>
    <col min="8964" max="8964" width="10.140625" style="21" customWidth="1"/>
    <col min="8965" max="8965" width="5.7109375" style="21" customWidth="1"/>
    <col min="8966" max="9216" width="9.140625" style="21"/>
    <col min="9217" max="9217" width="5.7109375" style="21" customWidth="1"/>
    <col min="9218" max="9218" width="60.7109375" style="21" customWidth="1"/>
    <col min="9219" max="9219" width="6.42578125" style="21" customWidth="1"/>
    <col min="9220" max="9220" width="10.140625" style="21" customWidth="1"/>
    <col min="9221" max="9221" width="5.7109375" style="21" customWidth="1"/>
    <col min="9222" max="9472" width="9.140625" style="21"/>
    <col min="9473" max="9473" width="5.7109375" style="21" customWidth="1"/>
    <col min="9474" max="9474" width="60.7109375" style="21" customWidth="1"/>
    <col min="9475" max="9475" width="6.42578125" style="21" customWidth="1"/>
    <col min="9476" max="9476" width="10.140625" style="21" customWidth="1"/>
    <col min="9477" max="9477" width="5.7109375" style="21" customWidth="1"/>
    <col min="9478" max="9728" width="9.140625" style="21"/>
    <col min="9729" max="9729" width="5.7109375" style="21" customWidth="1"/>
    <col min="9730" max="9730" width="60.7109375" style="21" customWidth="1"/>
    <col min="9731" max="9731" width="6.42578125" style="21" customWidth="1"/>
    <col min="9732" max="9732" width="10.140625" style="21" customWidth="1"/>
    <col min="9733" max="9733" width="5.7109375" style="21" customWidth="1"/>
    <col min="9734" max="9984" width="9.140625" style="21"/>
    <col min="9985" max="9985" width="5.7109375" style="21" customWidth="1"/>
    <col min="9986" max="9986" width="60.7109375" style="21" customWidth="1"/>
    <col min="9987" max="9987" width="6.42578125" style="21" customWidth="1"/>
    <col min="9988" max="9988" width="10.140625" style="21" customWidth="1"/>
    <col min="9989" max="9989" width="5.7109375" style="21" customWidth="1"/>
    <col min="9990" max="10240" width="9.140625" style="21"/>
    <col min="10241" max="10241" width="5.7109375" style="21" customWidth="1"/>
    <col min="10242" max="10242" width="60.7109375" style="21" customWidth="1"/>
    <col min="10243" max="10243" width="6.42578125" style="21" customWidth="1"/>
    <col min="10244" max="10244" width="10.140625" style="21" customWidth="1"/>
    <col min="10245" max="10245" width="5.7109375" style="21" customWidth="1"/>
    <col min="10246" max="10496" width="9.140625" style="21"/>
    <col min="10497" max="10497" width="5.7109375" style="21" customWidth="1"/>
    <col min="10498" max="10498" width="60.7109375" style="21" customWidth="1"/>
    <col min="10499" max="10499" width="6.42578125" style="21" customWidth="1"/>
    <col min="10500" max="10500" width="10.140625" style="21" customWidth="1"/>
    <col min="10501" max="10501" width="5.7109375" style="21" customWidth="1"/>
    <col min="10502" max="10752" width="9.140625" style="21"/>
    <col min="10753" max="10753" width="5.7109375" style="21" customWidth="1"/>
    <col min="10754" max="10754" width="60.7109375" style="21" customWidth="1"/>
    <col min="10755" max="10755" width="6.42578125" style="21" customWidth="1"/>
    <col min="10756" max="10756" width="10.140625" style="21" customWidth="1"/>
    <col min="10757" max="10757" width="5.7109375" style="21" customWidth="1"/>
    <col min="10758" max="11008" width="9.140625" style="21"/>
    <col min="11009" max="11009" width="5.7109375" style="21" customWidth="1"/>
    <col min="11010" max="11010" width="60.7109375" style="21" customWidth="1"/>
    <col min="11011" max="11011" width="6.42578125" style="21" customWidth="1"/>
    <col min="11012" max="11012" width="10.140625" style="21" customWidth="1"/>
    <col min="11013" max="11013" width="5.7109375" style="21" customWidth="1"/>
    <col min="11014" max="11264" width="9.140625" style="21"/>
    <col min="11265" max="11265" width="5.7109375" style="21" customWidth="1"/>
    <col min="11266" max="11266" width="60.7109375" style="21" customWidth="1"/>
    <col min="11267" max="11267" width="6.42578125" style="21" customWidth="1"/>
    <col min="11268" max="11268" width="10.140625" style="21" customWidth="1"/>
    <col min="11269" max="11269" width="5.7109375" style="21" customWidth="1"/>
    <col min="11270" max="11520" width="9.140625" style="21"/>
    <col min="11521" max="11521" width="5.7109375" style="21" customWidth="1"/>
    <col min="11522" max="11522" width="60.7109375" style="21" customWidth="1"/>
    <col min="11523" max="11523" width="6.42578125" style="21" customWidth="1"/>
    <col min="11524" max="11524" width="10.140625" style="21" customWidth="1"/>
    <col min="11525" max="11525" width="5.7109375" style="21" customWidth="1"/>
    <col min="11526" max="11776" width="9.140625" style="21"/>
    <col min="11777" max="11777" width="5.7109375" style="21" customWidth="1"/>
    <col min="11778" max="11778" width="60.7109375" style="21" customWidth="1"/>
    <col min="11779" max="11779" width="6.42578125" style="21" customWidth="1"/>
    <col min="11780" max="11780" width="10.140625" style="21" customWidth="1"/>
    <col min="11781" max="11781" width="5.7109375" style="21" customWidth="1"/>
    <col min="11782" max="12032" width="9.140625" style="21"/>
    <col min="12033" max="12033" width="5.7109375" style="21" customWidth="1"/>
    <col min="12034" max="12034" width="60.7109375" style="21" customWidth="1"/>
    <col min="12035" max="12035" width="6.42578125" style="21" customWidth="1"/>
    <col min="12036" max="12036" width="10.140625" style="21" customWidth="1"/>
    <col min="12037" max="12037" width="5.7109375" style="21" customWidth="1"/>
    <col min="12038" max="12288" width="9.140625" style="21"/>
    <col min="12289" max="12289" width="5.7109375" style="21" customWidth="1"/>
    <col min="12290" max="12290" width="60.7109375" style="21" customWidth="1"/>
    <col min="12291" max="12291" width="6.42578125" style="21" customWidth="1"/>
    <col min="12292" max="12292" width="10.140625" style="21" customWidth="1"/>
    <col min="12293" max="12293" width="5.7109375" style="21" customWidth="1"/>
    <col min="12294" max="12544" width="9.140625" style="21"/>
    <col min="12545" max="12545" width="5.7109375" style="21" customWidth="1"/>
    <col min="12546" max="12546" width="60.7109375" style="21" customWidth="1"/>
    <col min="12547" max="12547" width="6.42578125" style="21" customWidth="1"/>
    <col min="12548" max="12548" width="10.140625" style="21" customWidth="1"/>
    <col min="12549" max="12549" width="5.7109375" style="21" customWidth="1"/>
    <col min="12550" max="12800" width="9.140625" style="21"/>
    <col min="12801" max="12801" width="5.7109375" style="21" customWidth="1"/>
    <col min="12802" max="12802" width="60.7109375" style="21" customWidth="1"/>
    <col min="12803" max="12803" width="6.42578125" style="21" customWidth="1"/>
    <col min="12804" max="12804" width="10.140625" style="21" customWidth="1"/>
    <col min="12805" max="12805" width="5.7109375" style="21" customWidth="1"/>
    <col min="12806" max="13056" width="9.140625" style="21"/>
    <col min="13057" max="13057" width="5.7109375" style="21" customWidth="1"/>
    <col min="13058" max="13058" width="60.7109375" style="21" customWidth="1"/>
    <col min="13059" max="13059" width="6.42578125" style="21" customWidth="1"/>
    <col min="13060" max="13060" width="10.140625" style="21" customWidth="1"/>
    <col min="13061" max="13061" width="5.7109375" style="21" customWidth="1"/>
    <col min="13062" max="13312" width="9.140625" style="21"/>
    <col min="13313" max="13313" width="5.7109375" style="21" customWidth="1"/>
    <col min="13314" max="13314" width="60.7109375" style="21" customWidth="1"/>
    <col min="13315" max="13315" width="6.42578125" style="21" customWidth="1"/>
    <col min="13316" max="13316" width="10.140625" style="21" customWidth="1"/>
    <col min="13317" max="13317" width="5.7109375" style="21" customWidth="1"/>
    <col min="13318" max="13568" width="9.140625" style="21"/>
    <col min="13569" max="13569" width="5.7109375" style="21" customWidth="1"/>
    <col min="13570" max="13570" width="60.7109375" style="21" customWidth="1"/>
    <col min="13571" max="13571" width="6.42578125" style="21" customWidth="1"/>
    <col min="13572" max="13572" width="10.140625" style="21" customWidth="1"/>
    <col min="13573" max="13573" width="5.7109375" style="21" customWidth="1"/>
    <col min="13574" max="13824" width="9.140625" style="21"/>
    <col min="13825" max="13825" width="5.7109375" style="21" customWidth="1"/>
    <col min="13826" max="13826" width="60.7109375" style="21" customWidth="1"/>
    <col min="13827" max="13827" width="6.42578125" style="21" customWidth="1"/>
    <col min="13828" max="13828" width="10.140625" style="21" customWidth="1"/>
    <col min="13829" max="13829" width="5.7109375" style="21" customWidth="1"/>
    <col min="13830" max="14080" width="9.140625" style="21"/>
    <col min="14081" max="14081" width="5.7109375" style="21" customWidth="1"/>
    <col min="14082" max="14082" width="60.7109375" style="21" customWidth="1"/>
    <col min="14083" max="14083" width="6.42578125" style="21" customWidth="1"/>
    <col min="14084" max="14084" width="10.140625" style="21" customWidth="1"/>
    <col min="14085" max="14085" width="5.7109375" style="21" customWidth="1"/>
    <col min="14086" max="14336" width="9.140625" style="21"/>
    <col min="14337" max="14337" width="5.7109375" style="21" customWidth="1"/>
    <col min="14338" max="14338" width="60.7109375" style="21" customWidth="1"/>
    <col min="14339" max="14339" width="6.42578125" style="21" customWidth="1"/>
    <col min="14340" max="14340" width="10.140625" style="21" customWidth="1"/>
    <col min="14341" max="14341" width="5.7109375" style="21" customWidth="1"/>
    <col min="14342" max="14592" width="9.140625" style="21"/>
    <col min="14593" max="14593" width="5.7109375" style="21" customWidth="1"/>
    <col min="14594" max="14594" width="60.7109375" style="21" customWidth="1"/>
    <col min="14595" max="14595" width="6.42578125" style="21" customWidth="1"/>
    <col min="14596" max="14596" width="10.140625" style="21" customWidth="1"/>
    <col min="14597" max="14597" width="5.7109375" style="21" customWidth="1"/>
    <col min="14598" max="14848" width="9.140625" style="21"/>
    <col min="14849" max="14849" width="5.7109375" style="21" customWidth="1"/>
    <col min="14850" max="14850" width="60.7109375" style="21" customWidth="1"/>
    <col min="14851" max="14851" width="6.42578125" style="21" customWidth="1"/>
    <col min="14852" max="14852" width="10.140625" style="21" customWidth="1"/>
    <col min="14853" max="14853" width="5.7109375" style="21" customWidth="1"/>
    <col min="14854" max="15104" width="9.140625" style="21"/>
    <col min="15105" max="15105" width="5.7109375" style="21" customWidth="1"/>
    <col min="15106" max="15106" width="60.7109375" style="21" customWidth="1"/>
    <col min="15107" max="15107" width="6.42578125" style="21" customWidth="1"/>
    <col min="15108" max="15108" width="10.140625" style="21" customWidth="1"/>
    <col min="15109" max="15109" width="5.7109375" style="21" customWidth="1"/>
    <col min="15110" max="15360" width="9.140625" style="21"/>
    <col min="15361" max="15361" width="5.7109375" style="21" customWidth="1"/>
    <col min="15362" max="15362" width="60.7109375" style="21" customWidth="1"/>
    <col min="15363" max="15363" width="6.42578125" style="21" customWidth="1"/>
    <col min="15364" max="15364" width="10.140625" style="21" customWidth="1"/>
    <col min="15365" max="15365" width="5.7109375" style="21" customWidth="1"/>
    <col min="15366" max="15616" width="9.140625" style="21"/>
    <col min="15617" max="15617" width="5.7109375" style="21" customWidth="1"/>
    <col min="15618" max="15618" width="60.7109375" style="21" customWidth="1"/>
    <col min="15619" max="15619" width="6.42578125" style="21" customWidth="1"/>
    <col min="15620" max="15620" width="10.140625" style="21" customWidth="1"/>
    <col min="15621" max="15621" width="5.7109375" style="21" customWidth="1"/>
    <col min="15622" max="15872" width="9.140625" style="21"/>
    <col min="15873" max="15873" width="5.7109375" style="21" customWidth="1"/>
    <col min="15874" max="15874" width="60.7109375" style="21" customWidth="1"/>
    <col min="15875" max="15875" width="6.42578125" style="21" customWidth="1"/>
    <col min="15876" max="15876" width="10.140625" style="21" customWidth="1"/>
    <col min="15877" max="15877" width="5.7109375" style="21" customWidth="1"/>
    <col min="15878" max="16128" width="9.140625" style="21"/>
    <col min="16129" max="16129" width="5.7109375" style="21" customWidth="1"/>
    <col min="16130" max="16130" width="60.7109375" style="21" customWidth="1"/>
    <col min="16131" max="16131" width="6.42578125" style="21" customWidth="1"/>
    <col min="16132" max="16132" width="10.140625" style="21" customWidth="1"/>
    <col min="16133" max="16133" width="5.7109375" style="21" customWidth="1"/>
    <col min="16134" max="16384" width="9.140625" style="21"/>
  </cols>
  <sheetData>
    <row r="1" spans="1:7" x14ac:dyDescent="0.2">
      <c r="A1" s="78"/>
      <c r="B1" s="82"/>
      <c r="C1" s="80"/>
      <c r="D1" s="80"/>
      <c r="E1" s="81"/>
    </row>
    <row r="2" spans="1:7" x14ac:dyDescent="0.2">
      <c r="A2" s="78"/>
      <c r="B2" s="82"/>
      <c r="C2" s="80"/>
      <c r="D2" s="80"/>
      <c r="E2" s="81"/>
    </row>
    <row r="3" spans="1:7" ht="15.75" customHeight="1" x14ac:dyDescent="0.2">
      <c r="A3" s="193" t="s">
        <v>11</v>
      </c>
      <c r="B3" s="193"/>
      <c r="C3" s="193"/>
      <c r="D3" s="193"/>
      <c r="E3" s="193"/>
    </row>
    <row r="4" spans="1:7" ht="15.75" customHeight="1" x14ac:dyDescent="0.2">
      <c r="A4" s="193" t="s">
        <v>68</v>
      </c>
      <c r="B4" s="193"/>
      <c r="C4" s="193"/>
      <c r="D4" s="193"/>
      <c r="E4" s="193"/>
    </row>
    <row r="5" spans="1:7" x14ac:dyDescent="0.2">
      <c r="A5" s="78"/>
      <c r="B5" s="82"/>
      <c r="C5" s="80"/>
      <c r="D5" s="80"/>
      <c r="E5" s="81"/>
    </row>
    <row r="6" spans="1:7" ht="13.5" thickBot="1" x14ac:dyDescent="0.25">
      <c r="A6" s="78"/>
      <c r="B6" s="79"/>
      <c r="C6" s="80"/>
      <c r="D6" s="80"/>
      <c r="E6" s="81"/>
    </row>
    <row r="7" spans="1:7" s="25" customFormat="1" ht="20.100000000000001" customHeight="1" thickBot="1" x14ac:dyDescent="0.3">
      <c r="A7" s="194" t="s">
        <v>12</v>
      </c>
      <c r="B7" s="194"/>
      <c r="C7" s="194"/>
      <c r="D7" s="194"/>
      <c r="E7" s="194"/>
      <c r="G7" s="26"/>
    </row>
    <row r="8" spans="1:7" s="27" customFormat="1" ht="31.5" customHeight="1" thickBot="1" x14ac:dyDescent="0.3">
      <c r="A8" s="195" t="str">
        <f>'DADOS OBRA'!$B$31</f>
        <v>REFORMA/AMPLIAÇÃO DO CENTRO CULTURAL DO CAXIAS NO MUNICÍPIO DE CONCEIÇÃO DO CASTELO - ESPIRITO SANTO.</v>
      </c>
      <c r="B8" s="196"/>
      <c r="C8" s="196"/>
      <c r="D8" s="196"/>
      <c r="E8" s="197"/>
    </row>
    <row r="9" spans="1:7" s="27" customFormat="1" ht="18" customHeight="1" thickBot="1" x14ac:dyDescent="0.3">
      <c r="A9" s="198" t="str">
        <f>'DADOS OBRA'!$B$32</f>
        <v>AV. HARVEY VARGAS GRILO, 143 - CENTRO, CONCEIÇÃO DO CASTELO - ES, 29370-000</v>
      </c>
      <c r="B9" s="198"/>
      <c r="C9" s="198"/>
      <c r="D9" s="198"/>
      <c r="E9" s="198"/>
      <c r="F9" s="28"/>
      <c r="G9" s="28"/>
    </row>
    <row r="10" spans="1:7" s="29" customFormat="1" ht="13.5" thickBot="1" x14ac:dyDescent="0.3">
      <c r="A10" s="189" t="s">
        <v>13</v>
      </c>
      <c r="B10" s="190"/>
      <c r="C10" s="190"/>
      <c r="D10" s="190"/>
      <c r="E10" s="191"/>
    </row>
    <row r="11" spans="1:7" ht="13.5" thickBot="1" x14ac:dyDescent="0.25">
      <c r="A11" s="72">
        <v>1</v>
      </c>
      <c r="B11" s="31" t="s">
        <v>123</v>
      </c>
      <c r="C11" s="73" t="s">
        <v>91</v>
      </c>
      <c r="D11" s="114">
        <v>8</v>
      </c>
      <c r="E11" s="75" t="s">
        <v>3</v>
      </c>
      <c r="G11" s="21"/>
    </row>
    <row r="12" spans="1:7" ht="13.5" thickBot="1" x14ac:dyDescent="0.25">
      <c r="A12" s="72">
        <v>2</v>
      </c>
      <c r="B12" s="76" t="s">
        <v>16</v>
      </c>
      <c r="C12" s="77"/>
      <c r="D12" s="74"/>
      <c r="E12" s="75"/>
      <c r="G12" s="21"/>
    </row>
    <row r="13" spans="1:7" ht="13.5" thickTop="1" x14ac:dyDescent="0.2">
      <c r="A13" s="32" t="s">
        <v>17</v>
      </c>
      <c r="B13" s="33" t="s">
        <v>18</v>
      </c>
      <c r="C13" s="34" t="s">
        <v>19</v>
      </c>
      <c r="D13" s="35">
        <v>4.0599999999999996</v>
      </c>
      <c r="E13" s="36" t="s">
        <v>3</v>
      </c>
      <c r="G13" s="21"/>
    </row>
    <row r="14" spans="1:7" x14ac:dyDescent="0.2">
      <c r="A14" s="37" t="s">
        <v>20</v>
      </c>
      <c r="B14" s="38" t="s">
        <v>75</v>
      </c>
      <c r="C14" s="39" t="s">
        <v>124</v>
      </c>
      <c r="D14" s="40">
        <v>8.19</v>
      </c>
      <c r="E14" s="41" t="s">
        <v>3</v>
      </c>
      <c r="F14" s="53" t="s">
        <v>288</v>
      </c>
      <c r="G14" s="21"/>
    </row>
    <row r="15" spans="1:7" x14ac:dyDescent="0.2">
      <c r="A15" s="37" t="s">
        <v>20</v>
      </c>
      <c r="B15" s="38" t="s">
        <v>21</v>
      </c>
      <c r="C15" s="39" t="s">
        <v>125</v>
      </c>
      <c r="D15" s="40">
        <v>1</v>
      </c>
      <c r="E15" s="41" t="s">
        <v>3</v>
      </c>
      <c r="G15" s="21"/>
    </row>
    <row r="16" spans="1:7" ht="13.5" thickBot="1" x14ac:dyDescent="0.25">
      <c r="A16" s="42" t="s">
        <v>26</v>
      </c>
      <c r="B16" s="43" t="s">
        <v>126</v>
      </c>
      <c r="C16" s="44" t="s">
        <v>28</v>
      </c>
      <c r="D16" s="40">
        <v>0.61</v>
      </c>
      <c r="E16" s="41" t="s">
        <v>3</v>
      </c>
      <c r="G16" s="21"/>
    </row>
    <row r="17" spans="1:17" ht="13.5" thickBot="1" x14ac:dyDescent="0.25">
      <c r="A17" s="45">
        <v>3</v>
      </c>
      <c r="B17" s="46" t="s">
        <v>29</v>
      </c>
      <c r="C17" s="47" t="s">
        <v>30</v>
      </c>
      <c r="D17" s="48">
        <f>D18+D19+D20+D21</f>
        <v>7.65</v>
      </c>
      <c r="E17" s="49" t="s">
        <v>3</v>
      </c>
      <c r="G17" s="21"/>
    </row>
    <row r="18" spans="1:17" ht="13.5" thickTop="1" x14ac:dyDescent="0.2">
      <c r="A18" s="32" t="s">
        <v>31</v>
      </c>
      <c r="B18" s="50" t="s">
        <v>32</v>
      </c>
      <c r="C18" s="34" t="s">
        <v>33</v>
      </c>
      <c r="D18" s="35">
        <v>3</v>
      </c>
      <c r="E18" s="51" t="s">
        <v>3</v>
      </c>
      <c r="G18" s="21"/>
    </row>
    <row r="19" spans="1:17" x14ac:dyDescent="0.2">
      <c r="A19" s="37" t="s">
        <v>34</v>
      </c>
      <c r="B19" s="52" t="s">
        <v>35</v>
      </c>
      <c r="C19" s="39" t="s">
        <v>36</v>
      </c>
      <c r="D19" s="100">
        <v>4</v>
      </c>
      <c r="E19" s="41" t="s">
        <v>3</v>
      </c>
      <c r="F19" s="53" t="s">
        <v>186</v>
      </c>
      <c r="G19" s="21"/>
    </row>
    <row r="20" spans="1:17" s="53" customFormat="1" x14ac:dyDescent="0.2">
      <c r="A20" s="37" t="s">
        <v>37</v>
      </c>
      <c r="B20" s="52" t="s">
        <v>38</v>
      </c>
      <c r="C20" s="39" t="s">
        <v>39</v>
      </c>
      <c r="D20" s="40">
        <v>0.65</v>
      </c>
      <c r="E20" s="41" t="s">
        <v>3</v>
      </c>
    </row>
    <row r="21" spans="1:17" s="53" customFormat="1" ht="13.5" thickBot="1" x14ac:dyDescent="0.25">
      <c r="A21" s="42" t="s">
        <v>40</v>
      </c>
      <c r="B21" s="43" t="s">
        <v>41</v>
      </c>
      <c r="C21" s="39" t="s">
        <v>42</v>
      </c>
      <c r="D21" s="55">
        <v>0</v>
      </c>
      <c r="E21" s="56" t="s">
        <v>3</v>
      </c>
      <c r="F21" s="53" t="s">
        <v>188</v>
      </c>
    </row>
    <row r="22" spans="1:17" s="53" customFormat="1" ht="13.5" thickBot="1" x14ac:dyDescent="0.25">
      <c r="A22" s="57"/>
      <c r="B22" s="58" t="s">
        <v>43</v>
      </c>
      <c r="C22" s="59"/>
      <c r="D22" s="115">
        <f>ROUND((((1+D13/100+D14/100+D15/100)*(1+D16/100)*(1+D11/100))/(1-(D18/100+D19/100+D20/100+D21/100))-1)*100,2)</f>
        <v>33.25</v>
      </c>
      <c r="E22" s="61" t="s">
        <v>3</v>
      </c>
    </row>
    <row r="23" spans="1:17" s="53" customFormat="1" ht="15" x14ac:dyDescent="0.3">
      <c r="A23" s="83"/>
      <c r="B23" s="84"/>
      <c r="C23" s="85"/>
      <c r="D23" s="86"/>
      <c r="E23" s="85"/>
      <c r="G23" s="54"/>
      <c r="H23" s="199"/>
      <c r="I23" s="199"/>
      <c r="J23" s="199"/>
      <c r="K23" s="199"/>
      <c r="L23" s="199"/>
      <c r="M23" s="199"/>
      <c r="N23" s="199"/>
      <c r="O23" s="199"/>
      <c r="P23" s="199"/>
      <c r="Q23" s="199"/>
    </row>
    <row r="24" spans="1:17" s="53" customFormat="1" ht="15" x14ac:dyDescent="0.3">
      <c r="A24" s="83"/>
      <c r="B24" s="84"/>
      <c r="C24" s="85"/>
      <c r="D24" s="85"/>
      <c r="E24" s="85"/>
      <c r="G24" s="54"/>
      <c r="H24" s="68"/>
      <c r="I24" s="68"/>
      <c r="J24" s="68"/>
      <c r="K24" s="68"/>
      <c r="L24" s="68"/>
      <c r="M24" s="68"/>
      <c r="N24" s="68"/>
      <c r="O24" s="68"/>
      <c r="P24" s="68"/>
      <c r="Q24" s="69"/>
    </row>
    <row r="25" spans="1:17" s="53" customFormat="1" ht="15" x14ac:dyDescent="0.25">
      <c r="A25" s="83"/>
      <c r="B25" s="84"/>
      <c r="C25" s="85"/>
      <c r="D25" s="85"/>
      <c r="E25" s="85"/>
      <c r="G25" s="54"/>
      <c r="H25" s="70"/>
      <c r="I25" s="70"/>
      <c r="J25" s="70"/>
      <c r="K25" s="70"/>
      <c r="L25" s="70"/>
      <c r="M25" s="70"/>
      <c r="N25" s="70"/>
      <c r="O25" s="70"/>
      <c r="P25" s="70"/>
      <c r="Q25" s="70"/>
    </row>
    <row r="26" spans="1:17" s="53" customFormat="1" ht="15" x14ac:dyDescent="0.25">
      <c r="A26" s="83"/>
      <c r="B26" s="84"/>
      <c r="C26" s="85"/>
      <c r="D26" s="85"/>
      <c r="E26" s="85"/>
      <c r="G26" s="54"/>
      <c r="H26" s="70"/>
      <c r="I26" s="70"/>
      <c r="J26" s="70"/>
      <c r="K26" s="70"/>
      <c r="L26" s="70"/>
      <c r="M26" s="70"/>
      <c r="N26" s="70"/>
      <c r="O26" s="70"/>
      <c r="P26" s="70"/>
      <c r="Q26" s="70"/>
    </row>
    <row r="27" spans="1:17" s="53" customFormat="1" ht="15" x14ac:dyDescent="0.25">
      <c r="A27" s="200" t="s">
        <v>44</v>
      </c>
      <c r="B27" s="200"/>
      <c r="C27" s="200"/>
      <c r="D27" s="200"/>
      <c r="E27" s="200"/>
      <c r="G27" s="54"/>
      <c r="H27" s="70"/>
      <c r="I27" s="70"/>
      <c r="J27" s="70"/>
      <c r="K27" s="70"/>
      <c r="L27" s="70"/>
      <c r="M27" s="70"/>
      <c r="N27" s="70"/>
      <c r="O27" s="70"/>
      <c r="P27" s="70"/>
      <c r="Q27" s="70"/>
    </row>
    <row r="28" spans="1:17" s="53" customFormat="1" ht="15" x14ac:dyDescent="0.25">
      <c r="A28" s="87"/>
      <c r="B28" s="87" t="s">
        <v>128</v>
      </c>
      <c r="C28" s="87"/>
      <c r="D28" s="87"/>
      <c r="E28" s="87"/>
      <c r="G28" s="54"/>
      <c r="H28" s="71"/>
      <c r="I28" s="71"/>
      <c r="J28" s="71"/>
      <c r="K28" s="71"/>
      <c r="L28" s="71"/>
      <c r="M28" s="71"/>
      <c r="N28" s="71"/>
      <c r="O28" s="71"/>
      <c r="P28" s="71"/>
      <c r="Q28" s="71"/>
    </row>
    <row r="29" spans="1:17" s="53" customFormat="1" ht="15" x14ac:dyDescent="0.25">
      <c r="A29" s="200" t="s">
        <v>46</v>
      </c>
      <c r="B29" s="200"/>
      <c r="C29" s="200"/>
      <c r="D29" s="200"/>
      <c r="E29" s="200"/>
      <c r="G29" s="54"/>
      <c r="H29" s="71"/>
      <c r="I29" s="71"/>
      <c r="J29" s="71"/>
      <c r="K29" s="71"/>
      <c r="L29" s="71"/>
      <c r="M29" s="71"/>
      <c r="N29" s="71"/>
      <c r="O29" s="71"/>
      <c r="P29" s="71"/>
      <c r="Q29" s="71"/>
    </row>
    <row r="30" spans="1:17" s="62" customFormat="1" x14ac:dyDescent="0.2">
      <c r="A30" s="87"/>
      <c r="B30" s="87" t="s">
        <v>47</v>
      </c>
      <c r="C30" s="87"/>
      <c r="D30" s="87"/>
      <c r="E30" s="87"/>
      <c r="G30" s="54"/>
    </row>
    <row r="31" spans="1:17" x14ac:dyDescent="0.2">
      <c r="A31" s="200" t="s">
        <v>48</v>
      </c>
      <c r="B31" s="200"/>
      <c r="C31" s="200"/>
      <c r="D31" s="200"/>
      <c r="E31" s="200"/>
    </row>
    <row r="32" spans="1:17" x14ac:dyDescent="0.2">
      <c r="A32" s="87"/>
      <c r="B32" s="87" t="s">
        <v>127</v>
      </c>
      <c r="C32" s="87"/>
      <c r="D32" s="87"/>
      <c r="E32" s="87"/>
    </row>
    <row r="33" spans="1:9" x14ac:dyDescent="0.2">
      <c r="A33" s="200" t="s">
        <v>50</v>
      </c>
      <c r="B33" s="200"/>
      <c r="C33" s="200"/>
      <c r="D33" s="200"/>
      <c r="E33" s="200"/>
    </row>
    <row r="34" spans="1:9" x14ac:dyDescent="0.2">
      <c r="A34" s="83"/>
      <c r="B34" s="88" t="s">
        <v>51</v>
      </c>
      <c r="C34" s="85"/>
      <c r="D34" s="85"/>
      <c r="E34" s="85"/>
    </row>
    <row r="35" spans="1:9" x14ac:dyDescent="0.2">
      <c r="A35" s="78"/>
      <c r="B35" s="89"/>
      <c r="C35" s="89"/>
      <c r="D35" s="89"/>
      <c r="E35" s="89"/>
    </row>
    <row r="36" spans="1:9" x14ac:dyDescent="0.2">
      <c r="A36" s="87"/>
      <c r="B36" s="128" t="s">
        <v>766</v>
      </c>
      <c r="C36" s="87"/>
      <c r="D36" s="87"/>
      <c r="E36" s="87"/>
    </row>
    <row r="37" spans="1:9" x14ac:dyDescent="0.2">
      <c r="A37" s="78"/>
      <c r="B37" s="79" t="s">
        <v>52</v>
      </c>
      <c r="C37" s="80"/>
      <c r="D37" s="80"/>
      <c r="E37" s="81"/>
    </row>
    <row r="38" spans="1:9" s="2" customFormat="1" ht="58.9" customHeight="1" x14ac:dyDescent="0.25">
      <c r="A38" s="18"/>
      <c r="B38" s="18"/>
      <c r="C38" s="18"/>
      <c r="D38" s="18"/>
      <c r="E38" s="18"/>
      <c r="F38" s="18"/>
      <c r="G38" s="18"/>
      <c r="H38" s="18"/>
      <c r="I38" s="18"/>
    </row>
    <row r="39" spans="1:9" s="2" customFormat="1" ht="12.75" customHeight="1" x14ac:dyDescent="0.25">
      <c r="A39" s="201" t="s">
        <v>10</v>
      </c>
      <c r="B39" s="201"/>
      <c r="C39" s="201"/>
      <c r="D39" s="201"/>
      <c r="E39" s="201"/>
      <c r="F39" s="19"/>
      <c r="G39" s="19"/>
      <c r="H39" s="19"/>
      <c r="I39" s="19"/>
    </row>
    <row r="40" spans="1:9" s="2" customFormat="1" ht="12.75" customHeight="1" x14ac:dyDescent="0.25">
      <c r="A40" s="192" t="s">
        <v>759</v>
      </c>
      <c r="B40" s="192"/>
      <c r="C40" s="192"/>
      <c r="D40" s="192"/>
      <c r="E40" s="192"/>
      <c r="F40" s="192"/>
      <c r="G40" s="192"/>
      <c r="H40" s="192"/>
      <c r="I40" s="192"/>
    </row>
    <row r="41" spans="1:9" s="2" customFormat="1" ht="12.75" customHeight="1" x14ac:dyDescent="0.25">
      <c r="A41" s="192" t="s">
        <v>758</v>
      </c>
      <c r="B41" s="192"/>
      <c r="C41" s="192"/>
      <c r="D41" s="192"/>
      <c r="E41" s="192"/>
      <c r="F41" s="192"/>
      <c r="G41" s="192"/>
      <c r="H41" s="192"/>
      <c r="I41" s="192"/>
    </row>
    <row r="42" spans="1:9" x14ac:dyDescent="0.2">
      <c r="A42" s="78"/>
      <c r="B42" s="79"/>
      <c r="C42" s="80"/>
      <c r="D42" s="80"/>
      <c r="E42" s="81"/>
    </row>
  </sheetData>
  <mergeCells count="16">
    <mergeCell ref="A10:E10"/>
    <mergeCell ref="F40:I40"/>
    <mergeCell ref="F41:I41"/>
    <mergeCell ref="A3:E3"/>
    <mergeCell ref="A4:E4"/>
    <mergeCell ref="A7:E7"/>
    <mergeCell ref="A8:E8"/>
    <mergeCell ref="A9:E9"/>
    <mergeCell ref="H23:Q23"/>
    <mergeCell ref="A27:E27"/>
    <mergeCell ref="A29:E29"/>
    <mergeCell ref="A31:E31"/>
    <mergeCell ref="A33:E33"/>
    <mergeCell ref="A39:E39"/>
    <mergeCell ref="A40:E40"/>
    <mergeCell ref="A41:E41"/>
  </mergeCells>
  <printOptions horizontalCentered="1" verticalCentered="1"/>
  <pageMargins left="0.39370078740157483" right="0.39370078740157483" top="0.39370078740157483" bottom="0.39370078740157483" header="0.39370078740157483" footer="0.39370078740157483"/>
  <pageSetup paperSize="9" scale="98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Q43"/>
  <sheetViews>
    <sheetView view="pageBreakPreview" topLeftCell="A4" zoomScaleNormal="100" zoomScaleSheetLayoutView="100" workbookViewId="0">
      <selection activeCell="D39" sqref="D39"/>
    </sheetView>
  </sheetViews>
  <sheetFormatPr defaultRowHeight="12.75" x14ac:dyDescent="0.2"/>
  <cols>
    <col min="1" max="1" width="7.28515625" style="20" customWidth="1"/>
    <col min="2" max="2" width="60.7109375" style="21" customWidth="1"/>
    <col min="3" max="3" width="7" style="22" customWidth="1"/>
    <col min="4" max="4" width="10.140625" style="22" customWidth="1"/>
    <col min="5" max="5" width="5.7109375" style="23" customWidth="1"/>
    <col min="6" max="6" width="9.140625" style="21"/>
    <col min="7" max="7" width="9.140625" style="24"/>
    <col min="8" max="256" width="9.140625" style="21"/>
    <col min="257" max="257" width="5.7109375" style="21" customWidth="1"/>
    <col min="258" max="258" width="60.7109375" style="21" customWidth="1"/>
    <col min="259" max="259" width="6.42578125" style="21" customWidth="1"/>
    <col min="260" max="260" width="10.140625" style="21" customWidth="1"/>
    <col min="261" max="261" width="5.7109375" style="21" customWidth="1"/>
    <col min="262" max="512" width="9.140625" style="21"/>
    <col min="513" max="513" width="5.7109375" style="21" customWidth="1"/>
    <col min="514" max="514" width="60.7109375" style="21" customWidth="1"/>
    <col min="515" max="515" width="6.42578125" style="21" customWidth="1"/>
    <col min="516" max="516" width="10.140625" style="21" customWidth="1"/>
    <col min="517" max="517" width="5.7109375" style="21" customWidth="1"/>
    <col min="518" max="768" width="9.140625" style="21"/>
    <col min="769" max="769" width="5.7109375" style="21" customWidth="1"/>
    <col min="770" max="770" width="60.7109375" style="21" customWidth="1"/>
    <col min="771" max="771" width="6.42578125" style="21" customWidth="1"/>
    <col min="772" max="772" width="10.140625" style="21" customWidth="1"/>
    <col min="773" max="773" width="5.7109375" style="21" customWidth="1"/>
    <col min="774" max="1024" width="9.140625" style="21"/>
    <col min="1025" max="1025" width="5.7109375" style="21" customWidth="1"/>
    <col min="1026" max="1026" width="60.7109375" style="21" customWidth="1"/>
    <col min="1027" max="1027" width="6.42578125" style="21" customWidth="1"/>
    <col min="1028" max="1028" width="10.140625" style="21" customWidth="1"/>
    <col min="1029" max="1029" width="5.7109375" style="21" customWidth="1"/>
    <col min="1030" max="1280" width="9.140625" style="21"/>
    <col min="1281" max="1281" width="5.7109375" style="21" customWidth="1"/>
    <col min="1282" max="1282" width="60.7109375" style="21" customWidth="1"/>
    <col min="1283" max="1283" width="6.42578125" style="21" customWidth="1"/>
    <col min="1284" max="1284" width="10.140625" style="21" customWidth="1"/>
    <col min="1285" max="1285" width="5.7109375" style="21" customWidth="1"/>
    <col min="1286" max="1536" width="9.140625" style="21"/>
    <col min="1537" max="1537" width="5.7109375" style="21" customWidth="1"/>
    <col min="1538" max="1538" width="60.7109375" style="21" customWidth="1"/>
    <col min="1539" max="1539" width="6.42578125" style="21" customWidth="1"/>
    <col min="1540" max="1540" width="10.140625" style="21" customWidth="1"/>
    <col min="1541" max="1541" width="5.7109375" style="21" customWidth="1"/>
    <col min="1542" max="1792" width="9.140625" style="21"/>
    <col min="1793" max="1793" width="5.7109375" style="21" customWidth="1"/>
    <col min="1794" max="1794" width="60.7109375" style="21" customWidth="1"/>
    <col min="1795" max="1795" width="6.42578125" style="21" customWidth="1"/>
    <col min="1796" max="1796" width="10.140625" style="21" customWidth="1"/>
    <col min="1797" max="1797" width="5.7109375" style="21" customWidth="1"/>
    <col min="1798" max="2048" width="9.140625" style="21"/>
    <col min="2049" max="2049" width="5.7109375" style="21" customWidth="1"/>
    <col min="2050" max="2050" width="60.7109375" style="21" customWidth="1"/>
    <col min="2051" max="2051" width="6.42578125" style="21" customWidth="1"/>
    <col min="2052" max="2052" width="10.140625" style="21" customWidth="1"/>
    <col min="2053" max="2053" width="5.7109375" style="21" customWidth="1"/>
    <col min="2054" max="2304" width="9.140625" style="21"/>
    <col min="2305" max="2305" width="5.7109375" style="21" customWidth="1"/>
    <col min="2306" max="2306" width="60.7109375" style="21" customWidth="1"/>
    <col min="2307" max="2307" width="6.42578125" style="21" customWidth="1"/>
    <col min="2308" max="2308" width="10.140625" style="21" customWidth="1"/>
    <col min="2309" max="2309" width="5.7109375" style="21" customWidth="1"/>
    <col min="2310" max="2560" width="9.140625" style="21"/>
    <col min="2561" max="2561" width="5.7109375" style="21" customWidth="1"/>
    <col min="2562" max="2562" width="60.7109375" style="21" customWidth="1"/>
    <col min="2563" max="2563" width="6.42578125" style="21" customWidth="1"/>
    <col min="2564" max="2564" width="10.140625" style="21" customWidth="1"/>
    <col min="2565" max="2565" width="5.7109375" style="21" customWidth="1"/>
    <col min="2566" max="2816" width="9.140625" style="21"/>
    <col min="2817" max="2817" width="5.7109375" style="21" customWidth="1"/>
    <col min="2818" max="2818" width="60.7109375" style="21" customWidth="1"/>
    <col min="2819" max="2819" width="6.42578125" style="21" customWidth="1"/>
    <col min="2820" max="2820" width="10.140625" style="21" customWidth="1"/>
    <col min="2821" max="2821" width="5.7109375" style="21" customWidth="1"/>
    <col min="2822" max="3072" width="9.140625" style="21"/>
    <col min="3073" max="3073" width="5.7109375" style="21" customWidth="1"/>
    <col min="3074" max="3074" width="60.7109375" style="21" customWidth="1"/>
    <col min="3075" max="3075" width="6.42578125" style="21" customWidth="1"/>
    <col min="3076" max="3076" width="10.140625" style="21" customWidth="1"/>
    <col min="3077" max="3077" width="5.7109375" style="21" customWidth="1"/>
    <col min="3078" max="3328" width="9.140625" style="21"/>
    <col min="3329" max="3329" width="5.7109375" style="21" customWidth="1"/>
    <col min="3330" max="3330" width="60.7109375" style="21" customWidth="1"/>
    <col min="3331" max="3331" width="6.42578125" style="21" customWidth="1"/>
    <col min="3332" max="3332" width="10.140625" style="21" customWidth="1"/>
    <col min="3333" max="3333" width="5.7109375" style="21" customWidth="1"/>
    <col min="3334" max="3584" width="9.140625" style="21"/>
    <col min="3585" max="3585" width="5.7109375" style="21" customWidth="1"/>
    <col min="3586" max="3586" width="60.7109375" style="21" customWidth="1"/>
    <col min="3587" max="3587" width="6.42578125" style="21" customWidth="1"/>
    <col min="3588" max="3588" width="10.140625" style="21" customWidth="1"/>
    <col min="3589" max="3589" width="5.7109375" style="21" customWidth="1"/>
    <col min="3590" max="3840" width="9.140625" style="21"/>
    <col min="3841" max="3841" width="5.7109375" style="21" customWidth="1"/>
    <col min="3842" max="3842" width="60.7109375" style="21" customWidth="1"/>
    <col min="3843" max="3843" width="6.42578125" style="21" customWidth="1"/>
    <col min="3844" max="3844" width="10.140625" style="21" customWidth="1"/>
    <col min="3845" max="3845" width="5.7109375" style="21" customWidth="1"/>
    <col min="3846" max="4096" width="9.140625" style="21"/>
    <col min="4097" max="4097" width="5.7109375" style="21" customWidth="1"/>
    <col min="4098" max="4098" width="60.7109375" style="21" customWidth="1"/>
    <col min="4099" max="4099" width="6.42578125" style="21" customWidth="1"/>
    <col min="4100" max="4100" width="10.140625" style="21" customWidth="1"/>
    <col min="4101" max="4101" width="5.7109375" style="21" customWidth="1"/>
    <col min="4102" max="4352" width="9.140625" style="21"/>
    <col min="4353" max="4353" width="5.7109375" style="21" customWidth="1"/>
    <col min="4354" max="4354" width="60.7109375" style="21" customWidth="1"/>
    <col min="4355" max="4355" width="6.42578125" style="21" customWidth="1"/>
    <col min="4356" max="4356" width="10.140625" style="21" customWidth="1"/>
    <col min="4357" max="4357" width="5.7109375" style="21" customWidth="1"/>
    <col min="4358" max="4608" width="9.140625" style="21"/>
    <col min="4609" max="4609" width="5.7109375" style="21" customWidth="1"/>
    <col min="4610" max="4610" width="60.7109375" style="21" customWidth="1"/>
    <col min="4611" max="4611" width="6.42578125" style="21" customWidth="1"/>
    <col min="4612" max="4612" width="10.140625" style="21" customWidth="1"/>
    <col min="4613" max="4613" width="5.7109375" style="21" customWidth="1"/>
    <col min="4614" max="4864" width="9.140625" style="21"/>
    <col min="4865" max="4865" width="5.7109375" style="21" customWidth="1"/>
    <col min="4866" max="4866" width="60.7109375" style="21" customWidth="1"/>
    <col min="4867" max="4867" width="6.42578125" style="21" customWidth="1"/>
    <col min="4868" max="4868" width="10.140625" style="21" customWidth="1"/>
    <col min="4869" max="4869" width="5.7109375" style="21" customWidth="1"/>
    <col min="4870" max="5120" width="9.140625" style="21"/>
    <col min="5121" max="5121" width="5.7109375" style="21" customWidth="1"/>
    <col min="5122" max="5122" width="60.7109375" style="21" customWidth="1"/>
    <col min="5123" max="5123" width="6.42578125" style="21" customWidth="1"/>
    <col min="5124" max="5124" width="10.140625" style="21" customWidth="1"/>
    <col min="5125" max="5125" width="5.7109375" style="21" customWidth="1"/>
    <col min="5126" max="5376" width="9.140625" style="21"/>
    <col min="5377" max="5377" width="5.7109375" style="21" customWidth="1"/>
    <col min="5378" max="5378" width="60.7109375" style="21" customWidth="1"/>
    <col min="5379" max="5379" width="6.42578125" style="21" customWidth="1"/>
    <col min="5380" max="5380" width="10.140625" style="21" customWidth="1"/>
    <col min="5381" max="5381" width="5.7109375" style="21" customWidth="1"/>
    <col min="5382" max="5632" width="9.140625" style="21"/>
    <col min="5633" max="5633" width="5.7109375" style="21" customWidth="1"/>
    <col min="5634" max="5634" width="60.7109375" style="21" customWidth="1"/>
    <col min="5635" max="5635" width="6.42578125" style="21" customWidth="1"/>
    <col min="5636" max="5636" width="10.140625" style="21" customWidth="1"/>
    <col min="5637" max="5637" width="5.7109375" style="21" customWidth="1"/>
    <col min="5638" max="5888" width="9.140625" style="21"/>
    <col min="5889" max="5889" width="5.7109375" style="21" customWidth="1"/>
    <col min="5890" max="5890" width="60.7109375" style="21" customWidth="1"/>
    <col min="5891" max="5891" width="6.42578125" style="21" customWidth="1"/>
    <col min="5892" max="5892" width="10.140625" style="21" customWidth="1"/>
    <col min="5893" max="5893" width="5.7109375" style="21" customWidth="1"/>
    <col min="5894" max="6144" width="9.140625" style="21"/>
    <col min="6145" max="6145" width="5.7109375" style="21" customWidth="1"/>
    <col min="6146" max="6146" width="60.7109375" style="21" customWidth="1"/>
    <col min="6147" max="6147" width="6.42578125" style="21" customWidth="1"/>
    <col min="6148" max="6148" width="10.140625" style="21" customWidth="1"/>
    <col min="6149" max="6149" width="5.7109375" style="21" customWidth="1"/>
    <col min="6150" max="6400" width="9.140625" style="21"/>
    <col min="6401" max="6401" width="5.7109375" style="21" customWidth="1"/>
    <col min="6402" max="6402" width="60.7109375" style="21" customWidth="1"/>
    <col min="6403" max="6403" width="6.42578125" style="21" customWidth="1"/>
    <col min="6404" max="6404" width="10.140625" style="21" customWidth="1"/>
    <col min="6405" max="6405" width="5.7109375" style="21" customWidth="1"/>
    <col min="6406" max="6656" width="9.140625" style="21"/>
    <col min="6657" max="6657" width="5.7109375" style="21" customWidth="1"/>
    <col min="6658" max="6658" width="60.7109375" style="21" customWidth="1"/>
    <col min="6659" max="6659" width="6.42578125" style="21" customWidth="1"/>
    <col min="6660" max="6660" width="10.140625" style="21" customWidth="1"/>
    <col min="6661" max="6661" width="5.7109375" style="21" customWidth="1"/>
    <col min="6662" max="6912" width="9.140625" style="21"/>
    <col min="6913" max="6913" width="5.7109375" style="21" customWidth="1"/>
    <col min="6914" max="6914" width="60.7109375" style="21" customWidth="1"/>
    <col min="6915" max="6915" width="6.42578125" style="21" customWidth="1"/>
    <col min="6916" max="6916" width="10.140625" style="21" customWidth="1"/>
    <col min="6917" max="6917" width="5.7109375" style="21" customWidth="1"/>
    <col min="6918" max="7168" width="9.140625" style="21"/>
    <col min="7169" max="7169" width="5.7109375" style="21" customWidth="1"/>
    <col min="7170" max="7170" width="60.7109375" style="21" customWidth="1"/>
    <col min="7171" max="7171" width="6.42578125" style="21" customWidth="1"/>
    <col min="7172" max="7172" width="10.140625" style="21" customWidth="1"/>
    <col min="7173" max="7173" width="5.7109375" style="21" customWidth="1"/>
    <col min="7174" max="7424" width="9.140625" style="21"/>
    <col min="7425" max="7425" width="5.7109375" style="21" customWidth="1"/>
    <col min="7426" max="7426" width="60.7109375" style="21" customWidth="1"/>
    <col min="7427" max="7427" width="6.42578125" style="21" customWidth="1"/>
    <col min="7428" max="7428" width="10.140625" style="21" customWidth="1"/>
    <col min="7429" max="7429" width="5.7109375" style="21" customWidth="1"/>
    <col min="7430" max="7680" width="9.140625" style="21"/>
    <col min="7681" max="7681" width="5.7109375" style="21" customWidth="1"/>
    <col min="7682" max="7682" width="60.7109375" style="21" customWidth="1"/>
    <col min="7683" max="7683" width="6.42578125" style="21" customWidth="1"/>
    <col min="7684" max="7684" width="10.140625" style="21" customWidth="1"/>
    <col min="7685" max="7685" width="5.7109375" style="21" customWidth="1"/>
    <col min="7686" max="7936" width="9.140625" style="21"/>
    <col min="7937" max="7937" width="5.7109375" style="21" customWidth="1"/>
    <col min="7938" max="7938" width="60.7109375" style="21" customWidth="1"/>
    <col min="7939" max="7939" width="6.42578125" style="21" customWidth="1"/>
    <col min="7940" max="7940" width="10.140625" style="21" customWidth="1"/>
    <col min="7941" max="7941" width="5.7109375" style="21" customWidth="1"/>
    <col min="7942" max="8192" width="9.140625" style="21"/>
    <col min="8193" max="8193" width="5.7109375" style="21" customWidth="1"/>
    <col min="8194" max="8194" width="60.7109375" style="21" customWidth="1"/>
    <col min="8195" max="8195" width="6.42578125" style="21" customWidth="1"/>
    <col min="8196" max="8196" width="10.140625" style="21" customWidth="1"/>
    <col min="8197" max="8197" width="5.7109375" style="21" customWidth="1"/>
    <col min="8198" max="8448" width="9.140625" style="21"/>
    <col min="8449" max="8449" width="5.7109375" style="21" customWidth="1"/>
    <col min="8450" max="8450" width="60.7109375" style="21" customWidth="1"/>
    <col min="8451" max="8451" width="6.42578125" style="21" customWidth="1"/>
    <col min="8452" max="8452" width="10.140625" style="21" customWidth="1"/>
    <col min="8453" max="8453" width="5.7109375" style="21" customWidth="1"/>
    <col min="8454" max="8704" width="9.140625" style="21"/>
    <col min="8705" max="8705" width="5.7109375" style="21" customWidth="1"/>
    <col min="8706" max="8706" width="60.7109375" style="21" customWidth="1"/>
    <col min="8707" max="8707" width="6.42578125" style="21" customWidth="1"/>
    <col min="8708" max="8708" width="10.140625" style="21" customWidth="1"/>
    <col min="8709" max="8709" width="5.7109375" style="21" customWidth="1"/>
    <col min="8710" max="8960" width="9.140625" style="21"/>
    <col min="8961" max="8961" width="5.7109375" style="21" customWidth="1"/>
    <col min="8962" max="8962" width="60.7109375" style="21" customWidth="1"/>
    <col min="8963" max="8963" width="6.42578125" style="21" customWidth="1"/>
    <col min="8964" max="8964" width="10.140625" style="21" customWidth="1"/>
    <col min="8965" max="8965" width="5.7109375" style="21" customWidth="1"/>
    <col min="8966" max="9216" width="9.140625" style="21"/>
    <col min="9217" max="9217" width="5.7109375" style="21" customWidth="1"/>
    <col min="9218" max="9218" width="60.7109375" style="21" customWidth="1"/>
    <col min="9219" max="9219" width="6.42578125" style="21" customWidth="1"/>
    <col min="9220" max="9220" width="10.140625" style="21" customWidth="1"/>
    <col min="9221" max="9221" width="5.7109375" style="21" customWidth="1"/>
    <col min="9222" max="9472" width="9.140625" style="21"/>
    <col min="9473" max="9473" width="5.7109375" style="21" customWidth="1"/>
    <col min="9474" max="9474" width="60.7109375" style="21" customWidth="1"/>
    <col min="9475" max="9475" width="6.42578125" style="21" customWidth="1"/>
    <col min="9476" max="9476" width="10.140625" style="21" customWidth="1"/>
    <col min="9477" max="9477" width="5.7109375" style="21" customWidth="1"/>
    <col min="9478" max="9728" width="9.140625" style="21"/>
    <col min="9729" max="9729" width="5.7109375" style="21" customWidth="1"/>
    <col min="9730" max="9730" width="60.7109375" style="21" customWidth="1"/>
    <col min="9731" max="9731" width="6.42578125" style="21" customWidth="1"/>
    <col min="9732" max="9732" width="10.140625" style="21" customWidth="1"/>
    <col min="9733" max="9733" width="5.7109375" style="21" customWidth="1"/>
    <col min="9734" max="9984" width="9.140625" style="21"/>
    <col min="9985" max="9985" width="5.7109375" style="21" customWidth="1"/>
    <col min="9986" max="9986" width="60.7109375" style="21" customWidth="1"/>
    <col min="9987" max="9987" width="6.42578125" style="21" customWidth="1"/>
    <col min="9988" max="9988" width="10.140625" style="21" customWidth="1"/>
    <col min="9989" max="9989" width="5.7109375" style="21" customWidth="1"/>
    <col min="9990" max="10240" width="9.140625" style="21"/>
    <col min="10241" max="10241" width="5.7109375" style="21" customWidth="1"/>
    <col min="10242" max="10242" width="60.7109375" style="21" customWidth="1"/>
    <col min="10243" max="10243" width="6.42578125" style="21" customWidth="1"/>
    <col min="10244" max="10244" width="10.140625" style="21" customWidth="1"/>
    <col min="10245" max="10245" width="5.7109375" style="21" customWidth="1"/>
    <col min="10246" max="10496" width="9.140625" style="21"/>
    <col min="10497" max="10497" width="5.7109375" style="21" customWidth="1"/>
    <col min="10498" max="10498" width="60.7109375" style="21" customWidth="1"/>
    <col min="10499" max="10499" width="6.42578125" style="21" customWidth="1"/>
    <col min="10500" max="10500" width="10.140625" style="21" customWidth="1"/>
    <col min="10501" max="10501" width="5.7109375" style="21" customWidth="1"/>
    <col min="10502" max="10752" width="9.140625" style="21"/>
    <col min="10753" max="10753" width="5.7109375" style="21" customWidth="1"/>
    <col min="10754" max="10754" width="60.7109375" style="21" customWidth="1"/>
    <col min="10755" max="10755" width="6.42578125" style="21" customWidth="1"/>
    <col min="10756" max="10756" width="10.140625" style="21" customWidth="1"/>
    <col min="10757" max="10757" width="5.7109375" style="21" customWidth="1"/>
    <col min="10758" max="11008" width="9.140625" style="21"/>
    <col min="11009" max="11009" width="5.7109375" style="21" customWidth="1"/>
    <col min="11010" max="11010" width="60.7109375" style="21" customWidth="1"/>
    <col min="11011" max="11011" width="6.42578125" style="21" customWidth="1"/>
    <col min="11012" max="11012" width="10.140625" style="21" customWidth="1"/>
    <col min="11013" max="11013" width="5.7109375" style="21" customWidth="1"/>
    <col min="11014" max="11264" width="9.140625" style="21"/>
    <col min="11265" max="11265" width="5.7109375" style="21" customWidth="1"/>
    <col min="11266" max="11266" width="60.7109375" style="21" customWidth="1"/>
    <col min="11267" max="11267" width="6.42578125" style="21" customWidth="1"/>
    <col min="11268" max="11268" width="10.140625" style="21" customWidth="1"/>
    <col min="11269" max="11269" width="5.7109375" style="21" customWidth="1"/>
    <col min="11270" max="11520" width="9.140625" style="21"/>
    <col min="11521" max="11521" width="5.7109375" style="21" customWidth="1"/>
    <col min="11522" max="11522" width="60.7109375" style="21" customWidth="1"/>
    <col min="11523" max="11523" width="6.42578125" style="21" customWidth="1"/>
    <col min="11524" max="11524" width="10.140625" style="21" customWidth="1"/>
    <col min="11525" max="11525" width="5.7109375" style="21" customWidth="1"/>
    <col min="11526" max="11776" width="9.140625" style="21"/>
    <col min="11777" max="11777" width="5.7109375" style="21" customWidth="1"/>
    <col min="11778" max="11778" width="60.7109375" style="21" customWidth="1"/>
    <col min="11779" max="11779" width="6.42578125" style="21" customWidth="1"/>
    <col min="11780" max="11780" width="10.140625" style="21" customWidth="1"/>
    <col min="11781" max="11781" width="5.7109375" style="21" customWidth="1"/>
    <col min="11782" max="12032" width="9.140625" style="21"/>
    <col min="12033" max="12033" width="5.7109375" style="21" customWidth="1"/>
    <col min="12034" max="12034" width="60.7109375" style="21" customWidth="1"/>
    <col min="12035" max="12035" width="6.42578125" style="21" customWidth="1"/>
    <col min="12036" max="12036" width="10.140625" style="21" customWidth="1"/>
    <col min="12037" max="12037" width="5.7109375" style="21" customWidth="1"/>
    <col min="12038" max="12288" width="9.140625" style="21"/>
    <col min="12289" max="12289" width="5.7109375" style="21" customWidth="1"/>
    <col min="12290" max="12290" width="60.7109375" style="21" customWidth="1"/>
    <col min="12291" max="12291" width="6.42578125" style="21" customWidth="1"/>
    <col min="12292" max="12292" width="10.140625" style="21" customWidth="1"/>
    <col min="12293" max="12293" width="5.7109375" style="21" customWidth="1"/>
    <col min="12294" max="12544" width="9.140625" style="21"/>
    <col min="12545" max="12545" width="5.7109375" style="21" customWidth="1"/>
    <col min="12546" max="12546" width="60.7109375" style="21" customWidth="1"/>
    <col min="12547" max="12547" width="6.42578125" style="21" customWidth="1"/>
    <col min="12548" max="12548" width="10.140625" style="21" customWidth="1"/>
    <col min="12549" max="12549" width="5.7109375" style="21" customWidth="1"/>
    <col min="12550" max="12800" width="9.140625" style="21"/>
    <col min="12801" max="12801" width="5.7109375" style="21" customWidth="1"/>
    <col min="12802" max="12802" width="60.7109375" style="21" customWidth="1"/>
    <col min="12803" max="12803" width="6.42578125" style="21" customWidth="1"/>
    <col min="12804" max="12804" width="10.140625" style="21" customWidth="1"/>
    <col min="12805" max="12805" width="5.7109375" style="21" customWidth="1"/>
    <col min="12806" max="13056" width="9.140625" style="21"/>
    <col min="13057" max="13057" width="5.7109375" style="21" customWidth="1"/>
    <col min="13058" max="13058" width="60.7109375" style="21" customWidth="1"/>
    <col min="13059" max="13059" width="6.42578125" style="21" customWidth="1"/>
    <col min="13060" max="13060" width="10.140625" style="21" customWidth="1"/>
    <col min="13061" max="13061" width="5.7109375" style="21" customWidth="1"/>
    <col min="13062" max="13312" width="9.140625" style="21"/>
    <col min="13313" max="13313" width="5.7109375" style="21" customWidth="1"/>
    <col min="13314" max="13314" width="60.7109375" style="21" customWidth="1"/>
    <col min="13315" max="13315" width="6.42578125" style="21" customWidth="1"/>
    <col min="13316" max="13316" width="10.140625" style="21" customWidth="1"/>
    <col min="13317" max="13317" width="5.7109375" style="21" customWidth="1"/>
    <col min="13318" max="13568" width="9.140625" style="21"/>
    <col min="13569" max="13569" width="5.7109375" style="21" customWidth="1"/>
    <col min="13570" max="13570" width="60.7109375" style="21" customWidth="1"/>
    <col min="13571" max="13571" width="6.42578125" style="21" customWidth="1"/>
    <col min="13572" max="13572" width="10.140625" style="21" customWidth="1"/>
    <col min="13573" max="13573" width="5.7109375" style="21" customWidth="1"/>
    <col min="13574" max="13824" width="9.140625" style="21"/>
    <col min="13825" max="13825" width="5.7109375" style="21" customWidth="1"/>
    <col min="13826" max="13826" width="60.7109375" style="21" customWidth="1"/>
    <col min="13827" max="13827" width="6.42578125" style="21" customWidth="1"/>
    <col min="13828" max="13828" width="10.140625" style="21" customWidth="1"/>
    <col min="13829" max="13829" width="5.7109375" style="21" customWidth="1"/>
    <col min="13830" max="14080" width="9.140625" style="21"/>
    <col min="14081" max="14081" width="5.7109375" style="21" customWidth="1"/>
    <col min="14082" max="14082" width="60.7109375" style="21" customWidth="1"/>
    <col min="14083" max="14083" width="6.42578125" style="21" customWidth="1"/>
    <col min="14084" max="14084" width="10.140625" style="21" customWidth="1"/>
    <col min="14085" max="14085" width="5.7109375" style="21" customWidth="1"/>
    <col min="14086" max="14336" width="9.140625" style="21"/>
    <col min="14337" max="14337" width="5.7109375" style="21" customWidth="1"/>
    <col min="14338" max="14338" width="60.7109375" style="21" customWidth="1"/>
    <col min="14339" max="14339" width="6.42578125" style="21" customWidth="1"/>
    <col min="14340" max="14340" width="10.140625" style="21" customWidth="1"/>
    <col min="14341" max="14341" width="5.7109375" style="21" customWidth="1"/>
    <col min="14342" max="14592" width="9.140625" style="21"/>
    <col min="14593" max="14593" width="5.7109375" style="21" customWidth="1"/>
    <col min="14594" max="14594" width="60.7109375" style="21" customWidth="1"/>
    <col min="14595" max="14595" width="6.42578125" style="21" customWidth="1"/>
    <col min="14596" max="14596" width="10.140625" style="21" customWidth="1"/>
    <col min="14597" max="14597" width="5.7109375" style="21" customWidth="1"/>
    <col min="14598" max="14848" width="9.140625" style="21"/>
    <col min="14849" max="14849" width="5.7109375" style="21" customWidth="1"/>
    <col min="14850" max="14850" width="60.7109375" style="21" customWidth="1"/>
    <col min="14851" max="14851" width="6.42578125" style="21" customWidth="1"/>
    <col min="14852" max="14852" width="10.140625" style="21" customWidth="1"/>
    <col min="14853" max="14853" width="5.7109375" style="21" customWidth="1"/>
    <col min="14854" max="15104" width="9.140625" style="21"/>
    <col min="15105" max="15105" width="5.7109375" style="21" customWidth="1"/>
    <col min="15106" max="15106" width="60.7109375" style="21" customWidth="1"/>
    <col min="15107" max="15107" width="6.42578125" style="21" customWidth="1"/>
    <col min="15108" max="15108" width="10.140625" style="21" customWidth="1"/>
    <col min="15109" max="15109" width="5.7109375" style="21" customWidth="1"/>
    <col min="15110" max="15360" width="9.140625" style="21"/>
    <col min="15361" max="15361" width="5.7109375" style="21" customWidth="1"/>
    <col min="15362" max="15362" width="60.7109375" style="21" customWidth="1"/>
    <col min="15363" max="15363" width="6.42578125" style="21" customWidth="1"/>
    <col min="15364" max="15364" width="10.140625" style="21" customWidth="1"/>
    <col min="15365" max="15365" width="5.7109375" style="21" customWidth="1"/>
    <col min="15366" max="15616" width="9.140625" style="21"/>
    <col min="15617" max="15617" width="5.7109375" style="21" customWidth="1"/>
    <col min="15618" max="15618" width="60.7109375" style="21" customWidth="1"/>
    <col min="15619" max="15619" width="6.42578125" style="21" customWidth="1"/>
    <col min="15620" max="15620" width="10.140625" style="21" customWidth="1"/>
    <col min="15621" max="15621" width="5.7109375" style="21" customWidth="1"/>
    <col min="15622" max="15872" width="9.140625" style="21"/>
    <col min="15873" max="15873" width="5.7109375" style="21" customWidth="1"/>
    <col min="15874" max="15874" width="60.7109375" style="21" customWidth="1"/>
    <col min="15875" max="15875" width="6.42578125" style="21" customWidth="1"/>
    <col min="15876" max="15876" width="10.140625" style="21" customWidth="1"/>
    <col min="15877" max="15877" width="5.7109375" style="21" customWidth="1"/>
    <col min="15878" max="16128" width="9.140625" style="21"/>
    <col min="16129" max="16129" width="5.7109375" style="21" customWidth="1"/>
    <col min="16130" max="16130" width="60.7109375" style="21" customWidth="1"/>
    <col min="16131" max="16131" width="6.42578125" style="21" customWidth="1"/>
    <col min="16132" max="16132" width="10.140625" style="21" customWidth="1"/>
    <col min="16133" max="16133" width="5.7109375" style="21" customWidth="1"/>
    <col min="16134" max="16384" width="9.140625" style="21"/>
  </cols>
  <sheetData>
    <row r="1" spans="1:7" x14ac:dyDescent="0.2">
      <c r="A1" s="78"/>
      <c r="B1" s="82"/>
      <c r="C1" s="80"/>
      <c r="D1" s="80"/>
      <c r="E1" s="81"/>
    </row>
    <row r="2" spans="1:7" x14ac:dyDescent="0.2">
      <c r="A2" s="78"/>
      <c r="B2" s="82"/>
      <c r="C2" s="80"/>
      <c r="D2" s="80"/>
      <c r="E2" s="81"/>
    </row>
    <row r="3" spans="1:7" ht="15.75" customHeight="1" x14ac:dyDescent="0.2">
      <c r="A3" s="193" t="s">
        <v>11</v>
      </c>
      <c r="B3" s="193"/>
      <c r="C3" s="193"/>
      <c r="D3" s="193"/>
      <c r="E3" s="193"/>
    </row>
    <row r="4" spans="1:7" ht="15.75" customHeight="1" x14ac:dyDescent="0.2">
      <c r="A4" s="193" t="s">
        <v>69</v>
      </c>
      <c r="B4" s="193"/>
      <c r="C4" s="193"/>
      <c r="D4" s="193"/>
      <c r="E4" s="193"/>
    </row>
    <row r="5" spans="1:7" x14ac:dyDescent="0.2">
      <c r="A5" s="78"/>
      <c r="B5" s="82"/>
      <c r="C5" s="80"/>
      <c r="D5" s="80"/>
      <c r="E5" s="81"/>
    </row>
    <row r="6" spans="1:7" ht="13.5" thickBot="1" x14ac:dyDescent="0.25">
      <c r="A6" s="78"/>
      <c r="B6" s="79"/>
      <c r="C6" s="80"/>
      <c r="D6" s="80"/>
      <c r="E6" s="81"/>
    </row>
    <row r="7" spans="1:7" s="25" customFormat="1" ht="20.100000000000001" customHeight="1" thickBot="1" x14ac:dyDescent="0.3">
      <c r="A7" s="194" t="s">
        <v>12</v>
      </c>
      <c r="B7" s="194"/>
      <c r="C7" s="194"/>
      <c r="D7" s="194"/>
      <c r="E7" s="194"/>
      <c r="G7" s="26"/>
    </row>
    <row r="8" spans="1:7" s="27" customFormat="1" ht="30" customHeight="1" thickBot="1" x14ac:dyDescent="0.3">
      <c r="A8" s="195" t="str">
        <f>'BDI-SERVIÇO'!$A$8</f>
        <v>REFORMA/AMPLIAÇÃO DO CENTRO CULTURAL DO CAXIAS NO MUNICÍPIO DE CONCEIÇÃO DO CASTELO - ESPIRITO SANTO.</v>
      </c>
      <c r="B8" s="196"/>
      <c r="C8" s="196"/>
      <c r="D8" s="196"/>
      <c r="E8" s="197"/>
    </row>
    <row r="9" spans="1:7" s="27" customFormat="1" ht="15" thickBot="1" x14ac:dyDescent="0.3">
      <c r="A9" s="198" t="str">
        <f>'BDI-SERVIÇO'!$A$9</f>
        <v>AV. HARVEY VARGAS GRILO, 143 - CENTRO, CONCEIÇÃO DO CASTELO - ES, 29370-000</v>
      </c>
      <c r="B9" s="198"/>
      <c r="C9" s="198"/>
      <c r="D9" s="198"/>
      <c r="E9" s="198"/>
      <c r="F9" s="28"/>
      <c r="G9" s="28"/>
    </row>
    <row r="10" spans="1:7" s="29" customFormat="1" ht="30" customHeight="1" thickBot="1" x14ac:dyDescent="0.3">
      <c r="A10" s="189" t="s">
        <v>13</v>
      </c>
      <c r="B10" s="190"/>
      <c r="C10" s="190"/>
      <c r="D10" s="190"/>
      <c r="E10" s="191"/>
      <c r="G10" s="30"/>
    </row>
    <row r="11" spans="1:7" ht="15" hidden="1" customHeight="1" thickBot="1" x14ac:dyDescent="0.25">
      <c r="A11" s="72">
        <v>1</v>
      </c>
      <c r="B11" s="31" t="s">
        <v>14</v>
      </c>
      <c r="C11" s="73" t="s">
        <v>15</v>
      </c>
      <c r="D11" s="74">
        <v>2.5</v>
      </c>
      <c r="E11" s="75" t="s">
        <v>3</v>
      </c>
    </row>
    <row r="12" spans="1:7" ht="15" hidden="1" customHeight="1" thickBot="1" x14ac:dyDescent="0.25">
      <c r="A12" s="72">
        <v>2</v>
      </c>
      <c r="B12" s="76" t="s">
        <v>16</v>
      </c>
      <c r="C12" s="77"/>
      <c r="D12" s="74"/>
      <c r="E12" s="75"/>
    </row>
    <row r="13" spans="1:7" ht="15" hidden="1" customHeight="1" thickTop="1" x14ac:dyDescent="0.2">
      <c r="A13" s="32" t="s">
        <v>17</v>
      </c>
      <c r="B13" s="33" t="s">
        <v>18</v>
      </c>
      <c r="C13" s="34" t="s">
        <v>19</v>
      </c>
      <c r="D13" s="35">
        <v>1.5</v>
      </c>
      <c r="E13" s="36" t="s">
        <v>3</v>
      </c>
    </row>
    <row r="14" spans="1:7" ht="15" hidden="1" customHeight="1" x14ac:dyDescent="0.2">
      <c r="A14" s="37" t="s">
        <v>20</v>
      </c>
      <c r="B14" s="38" t="s">
        <v>21</v>
      </c>
      <c r="C14" s="39" t="s">
        <v>22</v>
      </c>
      <c r="D14" s="40">
        <v>0.3</v>
      </c>
      <c r="E14" s="41" t="s">
        <v>3</v>
      </c>
    </row>
    <row r="15" spans="1:7" ht="15" hidden="1" customHeight="1" x14ac:dyDescent="0.2">
      <c r="A15" s="37" t="s">
        <v>23</v>
      </c>
      <c r="B15" s="38" t="s">
        <v>24</v>
      </c>
      <c r="C15" s="39" t="s">
        <v>25</v>
      </c>
      <c r="D15" s="40">
        <v>0.56000000000000005</v>
      </c>
      <c r="E15" s="41" t="s">
        <v>3</v>
      </c>
    </row>
    <row r="16" spans="1:7" ht="15" hidden="1" customHeight="1" thickBot="1" x14ac:dyDescent="0.25">
      <c r="A16" s="42" t="s">
        <v>26</v>
      </c>
      <c r="B16" s="43" t="s">
        <v>27</v>
      </c>
      <c r="C16" s="44" t="s">
        <v>28</v>
      </c>
      <c r="D16" s="40">
        <v>0.85</v>
      </c>
      <c r="E16" s="41" t="s">
        <v>3</v>
      </c>
    </row>
    <row r="17" spans="1:17" ht="15" hidden="1" customHeight="1" thickBot="1" x14ac:dyDescent="0.25">
      <c r="A17" s="45">
        <v>3</v>
      </c>
      <c r="B17" s="46" t="s">
        <v>29</v>
      </c>
      <c r="C17" s="47" t="s">
        <v>30</v>
      </c>
      <c r="D17" s="48">
        <f>D18+D19+D20+D21</f>
        <v>8.15</v>
      </c>
      <c r="E17" s="49" t="s">
        <v>3</v>
      </c>
    </row>
    <row r="18" spans="1:17" ht="15" hidden="1" customHeight="1" thickTop="1" x14ac:dyDescent="0.2">
      <c r="A18" s="32" t="s">
        <v>31</v>
      </c>
      <c r="B18" s="50" t="s">
        <v>32</v>
      </c>
      <c r="C18" s="34" t="s">
        <v>33</v>
      </c>
      <c r="D18" s="35">
        <v>3</v>
      </c>
      <c r="E18" s="51" t="s">
        <v>3</v>
      </c>
    </row>
    <row r="19" spans="1:17" ht="15" hidden="1" customHeight="1" x14ac:dyDescent="0.2">
      <c r="A19" s="37" t="s">
        <v>34</v>
      </c>
      <c r="B19" s="52" t="s">
        <v>35</v>
      </c>
      <c r="C19" s="39" t="s">
        <v>36</v>
      </c>
      <c r="D19" s="40">
        <v>0</v>
      </c>
      <c r="E19" s="41" t="s">
        <v>3</v>
      </c>
      <c r="F19" s="21" t="s">
        <v>109</v>
      </c>
    </row>
    <row r="20" spans="1:17" s="53" customFormat="1" ht="15" hidden="1" customHeight="1" x14ac:dyDescent="0.2">
      <c r="A20" s="37" t="s">
        <v>37</v>
      </c>
      <c r="B20" s="52" t="s">
        <v>38</v>
      </c>
      <c r="C20" s="39" t="s">
        <v>39</v>
      </c>
      <c r="D20" s="40">
        <v>0.65</v>
      </c>
      <c r="E20" s="41" t="s">
        <v>3</v>
      </c>
      <c r="G20" s="54"/>
    </row>
    <row r="21" spans="1:17" s="53" customFormat="1" ht="15" hidden="1" customHeight="1" thickBot="1" x14ac:dyDescent="0.25">
      <c r="A21" s="42" t="s">
        <v>40</v>
      </c>
      <c r="B21" s="43" t="s">
        <v>41</v>
      </c>
      <c r="C21" s="39" t="s">
        <v>42</v>
      </c>
      <c r="D21" s="55">
        <v>4.5</v>
      </c>
      <c r="E21" s="56" t="s">
        <v>3</v>
      </c>
      <c r="G21" s="54"/>
    </row>
    <row r="22" spans="1:17" s="53" customFormat="1" ht="15" customHeight="1" thickBot="1" x14ac:dyDescent="0.25">
      <c r="A22" s="204" t="s">
        <v>43</v>
      </c>
      <c r="B22" s="205"/>
      <c r="C22" s="206"/>
      <c r="D22" s="60">
        <v>15.57</v>
      </c>
      <c r="E22" s="61" t="s">
        <v>3</v>
      </c>
      <c r="G22" s="54"/>
    </row>
    <row r="23" spans="1:17" s="53" customFormat="1" ht="16.5" hidden="1" x14ac:dyDescent="0.2">
      <c r="A23" s="83"/>
      <c r="B23" s="84"/>
      <c r="C23" s="85"/>
      <c r="D23" s="85"/>
      <c r="E23" s="85"/>
      <c r="G23" s="54"/>
      <c r="H23" s="63"/>
      <c r="I23" s="64"/>
      <c r="J23" s="63"/>
      <c r="K23" s="63"/>
      <c r="L23" s="63"/>
      <c r="M23" s="63"/>
      <c r="N23" s="63"/>
      <c r="O23" s="65"/>
      <c r="P23" s="66"/>
      <c r="Q23" s="67"/>
    </row>
    <row r="24" spans="1:17" s="53" customFormat="1" ht="15" hidden="1" x14ac:dyDescent="0.3">
      <c r="A24" s="83"/>
      <c r="B24" s="84"/>
      <c r="C24" s="85"/>
      <c r="D24" s="86"/>
      <c r="E24" s="85"/>
      <c r="G24" s="54"/>
      <c r="H24" s="199"/>
      <c r="I24" s="199"/>
      <c r="J24" s="199"/>
      <c r="K24" s="199"/>
      <c r="L24" s="199"/>
      <c r="M24" s="199"/>
      <c r="N24" s="199"/>
      <c r="O24" s="199"/>
      <c r="P24" s="199"/>
      <c r="Q24" s="199"/>
    </row>
    <row r="25" spans="1:17" s="53" customFormat="1" ht="15" hidden="1" x14ac:dyDescent="0.3">
      <c r="A25" s="83"/>
      <c r="B25" s="84"/>
      <c r="C25" s="85"/>
      <c r="D25" s="85"/>
      <c r="E25" s="85"/>
      <c r="G25" s="54"/>
      <c r="H25" s="68"/>
      <c r="I25" s="68"/>
      <c r="J25" s="68"/>
      <c r="K25" s="68"/>
      <c r="L25" s="68"/>
      <c r="M25" s="68"/>
      <c r="N25" s="68"/>
      <c r="O25" s="68"/>
      <c r="P25" s="68"/>
      <c r="Q25" s="69"/>
    </row>
    <row r="26" spans="1:17" s="53" customFormat="1" ht="15" hidden="1" x14ac:dyDescent="0.25">
      <c r="A26" s="83"/>
      <c r="B26" s="84"/>
      <c r="C26" s="85"/>
      <c r="D26" s="85"/>
      <c r="E26" s="85"/>
      <c r="G26" s="54"/>
      <c r="H26" s="70"/>
      <c r="I26" s="70"/>
      <c r="J26" s="70"/>
      <c r="K26" s="70"/>
      <c r="L26" s="70"/>
      <c r="M26" s="70"/>
      <c r="N26" s="70"/>
      <c r="O26" s="70"/>
      <c r="P26" s="70"/>
      <c r="Q26" s="70"/>
    </row>
    <row r="27" spans="1:17" s="53" customFormat="1" ht="15" hidden="1" x14ac:dyDescent="0.25">
      <c r="A27" s="83"/>
      <c r="B27" s="84"/>
      <c r="C27" s="85"/>
      <c r="D27" s="85"/>
      <c r="E27" s="85"/>
      <c r="G27" s="54"/>
      <c r="H27" s="70"/>
      <c r="I27" s="70"/>
      <c r="J27" s="70"/>
      <c r="K27" s="70"/>
      <c r="L27" s="70"/>
      <c r="M27" s="70"/>
      <c r="N27" s="70"/>
      <c r="O27" s="70"/>
      <c r="P27" s="70"/>
      <c r="Q27" s="70"/>
    </row>
    <row r="28" spans="1:17" s="53" customFormat="1" ht="15" hidden="1" x14ac:dyDescent="0.25">
      <c r="A28" s="200" t="s">
        <v>44</v>
      </c>
      <c r="B28" s="200"/>
      <c r="C28" s="200"/>
      <c r="D28" s="200"/>
      <c r="E28" s="200"/>
      <c r="G28" s="54"/>
      <c r="H28" s="70"/>
      <c r="I28" s="70"/>
      <c r="J28" s="70"/>
      <c r="K28" s="70"/>
      <c r="L28" s="70"/>
      <c r="M28" s="70"/>
      <c r="N28" s="70"/>
      <c r="O28" s="70"/>
      <c r="P28" s="70"/>
      <c r="Q28" s="70"/>
    </row>
    <row r="29" spans="1:17" s="53" customFormat="1" ht="15" hidden="1" x14ac:dyDescent="0.25">
      <c r="A29" s="87"/>
      <c r="B29" s="87" t="s">
        <v>45</v>
      </c>
      <c r="C29" s="87"/>
      <c r="D29" s="87"/>
      <c r="E29" s="87"/>
      <c r="G29" s="54"/>
      <c r="H29" s="71"/>
      <c r="I29" s="71"/>
      <c r="J29" s="71"/>
      <c r="K29" s="71"/>
      <c r="L29" s="71"/>
      <c r="M29" s="71"/>
      <c r="N29" s="71"/>
      <c r="O29" s="71"/>
      <c r="P29" s="71"/>
      <c r="Q29" s="71"/>
    </row>
    <row r="30" spans="1:17" s="53" customFormat="1" ht="15" hidden="1" x14ac:dyDescent="0.25">
      <c r="A30" s="200" t="s">
        <v>46</v>
      </c>
      <c r="B30" s="200"/>
      <c r="C30" s="200"/>
      <c r="D30" s="200"/>
      <c r="E30" s="200"/>
      <c r="G30" s="54"/>
      <c r="H30" s="71"/>
      <c r="I30" s="71"/>
      <c r="J30" s="71"/>
      <c r="K30" s="71"/>
      <c r="L30" s="71"/>
      <c r="M30" s="71"/>
      <c r="N30" s="71"/>
      <c r="O30" s="71"/>
      <c r="P30" s="71"/>
      <c r="Q30" s="71"/>
    </row>
    <row r="31" spans="1:17" s="62" customFormat="1" hidden="1" x14ac:dyDescent="0.2">
      <c r="A31" s="87"/>
      <c r="B31" s="87" t="s">
        <v>47</v>
      </c>
      <c r="C31" s="87"/>
      <c r="D31" s="87"/>
      <c r="E31" s="87"/>
      <c r="G31" s="54"/>
    </row>
    <row r="32" spans="1:17" hidden="1" x14ac:dyDescent="0.2">
      <c r="A32" s="200" t="s">
        <v>48</v>
      </c>
      <c r="B32" s="200"/>
      <c r="C32" s="200"/>
      <c r="D32" s="200"/>
      <c r="E32" s="200"/>
    </row>
    <row r="33" spans="1:9" hidden="1" x14ac:dyDescent="0.2">
      <c r="A33" s="87"/>
      <c r="B33" s="87" t="s">
        <v>49</v>
      </c>
      <c r="C33" s="87"/>
      <c r="D33" s="87"/>
      <c r="E33" s="87"/>
    </row>
    <row r="34" spans="1:9" hidden="1" x14ac:dyDescent="0.2">
      <c r="A34" s="200" t="s">
        <v>50</v>
      </c>
      <c r="B34" s="200"/>
      <c r="C34" s="200"/>
      <c r="D34" s="200"/>
      <c r="E34" s="200"/>
    </row>
    <row r="35" spans="1:9" ht="89.25" hidden="1" customHeight="1" x14ac:dyDescent="0.2">
      <c r="A35" s="83"/>
      <c r="B35" s="88" t="s">
        <v>51</v>
      </c>
      <c r="C35" s="85"/>
      <c r="D35" s="85"/>
      <c r="E35" s="85"/>
    </row>
    <row r="36" spans="1:9" x14ac:dyDescent="0.2">
      <c r="A36" s="78"/>
      <c r="B36" s="89"/>
      <c r="C36" s="89"/>
      <c r="D36" s="89"/>
      <c r="E36" s="89"/>
    </row>
    <row r="37" spans="1:9" ht="25.5" customHeight="1" x14ac:dyDescent="0.2">
      <c r="A37" s="87"/>
      <c r="B37" s="202" t="s">
        <v>129</v>
      </c>
      <c r="C37" s="202"/>
      <c r="D37" s="202"/>
      <c r="E37" s="87"/>
    </row>
    <row r="38" spans="1:9" ht="35.25" customHeight="1" x14ac:dyDescent="0.2">
      <c r="B38" s="203" t="s">
        <v>130</v>
      </c>
      <c r="C38" s="203"/>
      <c r="D38" s="203"/>
      <c r="E38" s="116"/>
    </row>
    <row r="39" spans="1:9" s="2" customFormat="1" ht="73.150000000000006" customHeight="1" x14ac:dyDescent="0.25">
      <c r="A39" s="18"/>
      <c r="B39" s="18"/>
      <c r="C39" s="18"/>
      <c r="D39" s="18"/>
      <c r="E39" s="18"/>
      <c r="F39" s="18"/>
      <c r="G39" s="18"/>
      <c r="H39" s="18"/>
      <c r="I39" s="18"/>
    </row>
    <row r="40" spans="1:9" s="2" customFormat="1" ht="12.75" customHeight="1" x14ac:dyDescent="0.25">
      <c r="A40" s="201" t="s">
        <v>10</v>
      </c>
      <c r="B40" s="201"/>
      <c r="C40" s="201"/>
      <c r="D40" s="201"/>
      <c r="E40" s="201"/>
      <c r="F40" s="19"/>
      <c r="G40" s="19"/>
      <c r="H40" s="19"/>
      <c r="I40" s="19"/>
    </row>
    <row r="41" spans="1:9" s="2" customFormat="1" ht="12.75" customHeight="1" x14ac:dyDescent="0.25">
      <c r="A41" s="192" t="s">
        <v>759</v>
      </c>
      <c r="B41" s="192"/>
      <c r="C41" s="192"/>
      <c r="D41" s="192"/>
      <c r="E41" s="192"/>
      <c r="F41" s="192"/>
      <c r="G41" s="192"/>
      <c r="H41" s="192"/>
      <c r="I41" s="192"/>
    </row>
    <row r="42" spans="1:9" s="2" customFormat="1" ht="12.75" customHeight="1" x14ac:dyDescent="0.25">
      <c r="A42" s="192" t="s">
        <v>758</v>
      </c>
      <c r="B42" s="192"/>
      <c r="C42" s="192"/>
      <c r="D42" s="192"/>
      <c r="E42" s="192"/>
      <c r="F42" s="192"/>
      <c r="G42" s="192"/>
      <c r="H42" s="192"/>
      <c r="I42" s="192"/>
    </row>
    <row r="43" spans="1:9" x14ac:dyDescent="0.2">
      <c r="A43" s="78"/>
      <c r="B43" s="79"/>
      <c r="C43" s="80"/>
      <c r="D43" s="80"/>
      <c r="E43" s="81"/>
    </row>
  </sheetData>
  <mergeCells count="19">
    <mergeCell ref="F41:I41"/>
    <mergeCell ref="F42:I42"/>
    <mergeCell ref="A42:E42"/>
    <mergeCell ref="A40:E40"/>
    <mergeCell ref="A22:C22"/>
    <mergeCell ref="H24:Q24"/>
    <mergeCell ref="A10:E10"/>
    <mergeCell ref="B37:D37"/>
    <mergeCell ref="B38:D38"/>
    <mergeCell ref="A41:E41"/>
    <mergeCell ref="A3:E3"/>
    <mergeCell ref="A4:E4"/>
    <mergeCell ref="A7:E7"/>
    <mergeCell ref="A8:E8"/>
    <mergeCell ref="A9:E9"/>
    <mergeCell ref="A28:E28"/>
    <mergeCell ref="A30:E30"/>
    <mergeCell ref="A32:E32"/>
    <mergeCell ref="A34:E34"/>
  </mergeCells>
  <printOptions horizontalCentered="1" verticalCentered="1"/>
  <pageMargins left="0.39370078740157483" right="0.39370078740157483" top="0.39370078740157483" bottom="0.39370078740157483" header="0.39370078740157483" footer="0.39370078740157483"/>
  <pageSetup paperSize="9" scale="98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FFFF00"/>
    <pageSetUpPr fitToPage="1"/>
  </sheetPr>
  <dimension ref="A1:K440"/>
  <sheetViews>
    <sheetView showGridLines="0" showZeros="0" tabSelected="1" view="pageBreakPreview" topLeftCell="A268" zoomScale="70" zoomScaleNormal="100" zoomScaleSheetLayoutView="70" workbookViewId="0">
      <selection activeCell="M283" sqref="M283"/>
    </sheetView>
  </sheetViews>
  <sheetFormatPr defaultRowHeight="15" x14ac:dyDescent="0.25"/>
  <cols>
    <col min="1" max="1" width="13.42578125" style="124" customWidth="1"/>
    <col min="2" max="2" width="15.140625" style="123" customWidth="1"/>
    <col min="3" max="3" width="13.7109375" style="125" customWidth="1"/>
    <col min="4" max="4" width="59.7109375" style="98" customWidth="1"/>
    <col min="5" max="5" width="18.85546875" style="91" bestFit="1" customWidth="1"/>
    <col min="6" max="6" width="19.28515625" style="91" customWidth="1"/>
    <col min="7" max="7" width="26" style="92" customWidth="1"/>
    <col min="8" max="8" width="26" customWidth="1"/>
    <col min="9" max="9" width="26" style="92" customWidth="1"/>
    <col min="10" max="10" width="26" customWidth="1"/>
    <col min="11" max="11" width="18" customWidth="1"/>
    <col min="253" max="253" width="11.140625" customWidth="1"/>
    <col min="254" max="254" width="18" bestFit="1" customWidth="1"/>
    <col min="255" max="255" width="10.7109375" customWidth="1"/>
    <col min="256" max="256" width="95.42578125" bestFit="1" customWidth="1"/>
    <col min="257" max="257" width="9.85546875" bestFit="1" customWidth="1"/>
    <col min="258" max="258" width="5.7109375" bestFit="1" customWidth="1"/>
    <col min="259" max="259" width="12.28515625" bestFit="1" customWidth="1"/>
    <col min="260" max="261" width="12.140625" bestFit="1" customWidth="1"/>
    <col min="262" max="262" width="18" bestFit="1" customWidth="1"/>
    <col min="263" max="263" width="17.7109375" bestFit="1" customWidth="1"/>
    <col min="264" max="264" width="18.140625" bestFit="1" customWidth="1"/>
    <col min="265" max="265" width="12.85546875" bestFit="1" customWidth="1"/>
    <col min="266" max="266" width="16" bestFit="1" customWidth="1"/>
    <col min="509" max="509" width="11.140625" customWidth="1"/>
    <col min="510" max="510" width="18" bestFit="1" customWidth="1"/>
    <col min="511" max="511" width="10.7109375" customWidth="1"/>
    <col min="512" max="512" width="95.42578125" bestFit="1" customWidth="1"/>
    <col min="513" max="513" width="9.85546875" bestFit="1" customWidth="1"/>
    <col min="514" max="514" width="5.7109375" bestFit="1" customWidth="1"/>
    <col min="515" max="515" width="12.28515625" bestFit="1" customWidth="1"/>
    <col min="516" max="517" width="12.140625" bestFit="1" customWidth="1"/>
    <col min="518" max="518" width="18" bestFit="1" customWidth="1"/>
    <col min="519" max="519" width="17.7109375" bestFit="1" customWidth="1"/>
    <col min="520" max="520" width="18.140625" bestFit="1" customWidth="1"/>
    <col min="521" max="521" width="12.85546875" bestFit="1" customWidth="1"/>
    <col min="522" max="522" width="16" bestFit="1" customWidth="1"/>
    <col min="765" max="765" width="11.140625" customWidth="1"/>
    <col min="766" max="766" width="18" bestFit="1" customWidth="1"/>
    <col min="767" max="767" width="10.7109375" customWidth="1"/>
    <col min="768" max="768" width="95.42578125" bestFit="1" customWidth="1"/>
    <col min="769" max="769" width="9.85546875" bestFit="1" customWidth="1"/>
    <col min="770" max="770" width="5.7109375" bestFit="1" customWidth="1"/>
    <col min="771" max="771" width="12.28515625" bestFit="1" customWidth="1"/>
    <col min="772" max="773" width="12.140625" bestFit="1" customWidth="1"/>
    <col min="774" max="774" width="18" bestFit="1" customWidth="1"/>
    <col min="775" max="775" width="17.7109375" bestFit="1" customWidth="1"/>
    <col min="776" max="776" width="18.140625" bestFit="1" customWidth="1"/>
    <col min="777" max="777" width="12.85546875" bestFit="1" customWidth="1"/>
    <col min="778" max="778" width="16" bestFit="1" customWidth="1"/>
    <col min="1021" max="1021" width="11.140625" customWidth="1"/>
    <col min="1022" max="1022" width="18" bestFit="1" customWidth="1"/>
    <col min="1023" max="1023" width="10.7109375" customWidth="1"/>
    <col min="1024" max="1024" width="95.42578125" bestFit="1" customWidth="1"/>
    <col min="1025" max="1025" width="9.85546875" bestFit="1" customWidth="1"/>
    <col min="1026" max="1026" width="5.7109375" bestFit="1" customWidth="1"/>
    <col min="1027" max="1027" width="12.28515625" bestFit="1" customWidth="1"/>
    <col min="1028" max="1029" width="12.140625" bestFit="1" customWidth="1"/>
    <col min="1030" max="1030" width="18" bestFit="1" customWidth="1"/>
    <col min="1031" max="1031" width="17.7109375" bestFit="1" customWidth="1"/>
    <col min="1032" max="1032" width="18.140625" bestFit="1" customWidth="1"/>
    <col min="1033" max="1033" width="12.85546875" bestFit="1" customWidth="1"/>
    <col min="1034" max="1034" width="16" bestFit="1" customWidth="1"/>
    <col min="1277" max="1277" width="11.140625" customWidth="1"/>
    <col min="1278" max="1278" width="18" bestFit="1" customWidth="1"/>
    <col min="1279" max="1279" width="10.7109375" customWidth="1"/>
    <col min="1280" max="1280" width="95.42578125" bestFit="1" customWidth="1"/>
    <col min="1281" max="1281" width="9.85546875" bestFit="1" customWidth="1"/>
    <col min="1282" max="1282" width="5.7109375" bestFit="1" customWidth="1"/>
    <col min="1283" max="1283" width="12.28515625" bestFit="1" customWidth="1"/>
    <col min="1284" max="1285" width="12.140625" bestFit="1" customWidth="1"/>
    <col min="1286" max="1286" width="18" bestFit="1" customWidth="1"/>
    <col min="1287" max="1287" width="17.7109375" bestFit="1" customWidth="1"/>
    <col min="1288" max="1288" width="18.140625" bestFit="1" customWidth="1"/>
    <col min="1289" max="1289" width="12.85546875" bestFit="1" customWidth="1"/>
    <col min="1290" max="1290" width="16" bestFit="1" customWidth="1"/>
    <col min="1533" max="1533" width="11.140625" customWidth="1"/>
    <col min="1534" max="1534" width="18" bestFit="1" customWidth="1"/>
    <col min="1535" max="1535" width="10.7109375" customWidth="1"/>
    <col min="1536" max="1536" width="95.42578125" bestFit="1" customWidth="1"/>
    <col min="1537" max="1537" width="9.85546875" bestFit="1" customWidth="1"/>
    <col min="1538" max="1538" width="5.7109375" bestFit="1" customWidth="1"/>
    <col min="1539" max="1539" width="12.28515625" bestFit="1" customWidth="1"/>
    <col min="1540" max="1541" width="12.140625" bestFit="1" customWidth="1"/>
    <col min="1542" max="1542" width="18" bestFit="1" customWidth="1"/>
    <col min="1543" max="1543" width="17.7109375" bestFit="1" customWidth="1"/>
    <col min="1544" max="1544" width="18.140625" bestFit="1" customWidth="1"/>
    <col min="1545" max="1545" width="12.85546875" bestFit="1" customWidth="1"/>
    <col min="1546" max="1546" width="16" bestFit="1" customWidth="1"/>
    <col min="1789" max="1789" width="11.140625" customWidth="1"/>
    <col min="1790" max="1790" width="18" bestFit="1" customWidth="1"/>
    <col min="1791" max="1791" width="10.7109375" customWidth="1"/>
    <col min="1792" max="1792" width="95.42578125" bestFit="1" customWidth="1"/>
    <col min="1793" max="1793" width="9.85546875" bestFit="1" customWidth="1"/>
    <col min="1794" max="1794" width="5.7109375" bestFit="1" customWidth="1"/>
    <col min="1795" max="1795" width="12.28515625" bestFit="1" customWidth="1"/>
    <col min="1796" max="1797" width="12.140625" bestFit="1" customWidth="1"/>
    <col min="1798" max="1798" width="18" bestFit="1" customWidth="1"/>
    <col min="1799" max="1799" width="17.7109375" bestFit="1" customWidth="1"/>
    <col min="1800" max="1800" width="18.140625" bestFit="1" customWidth="1"/>
    <col min="1801" max="1801" width="12.85546875" bestFit="1" customWidth="1"/>
    <col min="1802" max="1802" width="16" bestFit="1" customWidth="1"/>
    <col min="2045" max="2045" width="11.140625" customWidth="1"/>
    <col min="2046" max="2046" width="18" bestFit="1" customWidth="1"/>
    <col min="2047" max="2047" width="10.7109375" customWidth="1"/>
    <col min="2048" max="2048" width="95.42578125" bestFit="1" customWidth="1"/>
    <col min="2049" max="2049" width="9.85546875" bestFit="1" customWidth="1"/>
    <col min="2050" max="2050" width="5.7109375" bestFit="1" customWidth="1"/>
    <col min="2051" max="2051" width="12.28515625" bestFit="1" customWidth="1"/>
    <col min="2052" max="2053" width="12.140625" bestFit="1" customWidth="1"/>
    <col min="2054" max="2054" width="18" bestFit="1" customWidth="1"/>
    <col min="2055" max="2055" width="17.7109375" bestFit="1" customWidth="1"/>
    <col min="2056" max="2056" width="18.140625" bestFit="1" customWidth="1"/>
    <col min="2057" max="2057" width="12.85546875" bestFit="1" customWidth="1"/>
    <col min="2058" max="2058" width="16" bestFit="1" customWidth="1"/>
    <col min="2301" max="2301" width="11.140625" customWidth="1"/>
    <col min="2302" max="2302" width="18" bestFit="1" customWidth="1"/>
    <col min="2303" max="2303" width="10.7109375" customWidth="1"/>
    <col min="2304" max="2304" width="95.42578125" bestFit="1" customWidth="1"/>
    <col min="2305" max="2305" width="9.85546875" bestFit="1" customWidth="1"/>
    <col min="2306" max="2306" width="5.7109375" bestFit="1" customWidth="1"/>
    <col min="2307" max="2307" width="12.28515625" bestFit="1" customWidth="1"/>
    <col min="2308" max="2309" width="12.140625" bestFit="1" customWidth="1"/>
    <col min="2310" max="2310" width="18" bestFit="1" customWidth="1"/>
    <col min="2311" max="2311" width="17.7109375" bestFit="1" customWidth="1"/>
    <col min="2312" max="2312" width="18.140625" bestFit="1" customWidth="1"/>
    <col min="2313" max="2313" width="12.85546875" bestFit="1" customWidth="1"/>
    <col min="2314" max="2314" width="16" bestFit="1" customWidth="1"/>
    <col min="2557" max="2557" width="11.140625" customWidth="1"/>
    <col min="2558" max="2558" width="18" bestFit="1" customWidth="1"/>
    <col min="2559" max="2559" width="10.7109375" customWidth="1"/>
    <col min="2560" max="2560" width="95.42578125" bestFit="1" customWidth="1"/>
    <col min="2561" max="2561" width="9.85546875" bestFit="1" customWidth="1"/>
    <col min="2562" max="2562" width="5.7109375" bestFit="1" customWidth="1"/>
    <col min="2563" max="2563" width="12.28515625" bestFit="1" customWidth="1"/>
    <col min="2564" max="2565" width="12.140625" bestFit="1" customWidth="1"/>
    <col min="2566" max="2566" width="18" bestFit="1" customWidth="1"/>
    <col min="2567" max="2567" width="17.7109375" bestFit="1" customWidth="1"/>
    <col min="2568" max="2568" width="18.140625" bestFit="1" customWidth="1"/>
    <col min="2569" max="2569" width="12.85546875" bestFit="1" customWidth="1"/>
    <col min="2570" max="2570" width="16" bestFit="1" customWidth="1"/>
    <col min="2813" max="2813" width="11.140625" customWidth="1"/>
    <col min="2814" max="2814" width="18" bestFit="1" customWidth="1"/>
    <col min="2815" max="2815" width="10.7109375" customWidth="1"/>
    <col min="2816" max="2816" width="95.42578125" bestFit="1" customWidth="1"/>
    <col min="2817" max="2817" width="9.85546875" bestFit="1" customWidth="1"/>
    <col min="2818" max="2818" width="5.7109375" bestFit="1" customWidth="1"/>
    <col min="2819" max="2819" width="12.28515625" bestFit="1" customWidth="1"/>
    <col min="2820" max="2821" width="12.140625" bestFit="1" customWidth="1"/>
    <col min="2822" max="2822" width="18" bestFit="1" customWidth="1"/>
    <col min="2823" max="2823" width="17.7109375" bestFit="1" customWidth="1"/>
    <col min="2824" max="2824" width="18.140625" bestFit="1" customWidth="1"/>
    <col min="2825" max="2825" width="12.85546875" bestFit="1" customWidth="1"/>
    <col min="2826" max="2826" width="16" bestFit="1" customWidth="1"/>
    <col min="3069" max="3069" width="11.140625" customWidth="1"/>
    <col min="3070" max="3070" width="18" bestFit="1" customWidth="1"/>
    <col min="3071" max="3071" width="10.7109375" customWidth="1"/>
    <col min="3072" max="3072" width="95.42578125" bestFit="1" customWidth="1"/>
    <col min="3073" max="3073" width="9.85546875" bestFit="1" customWidth="1"/>
    <col min="3074" max="3074" width="5.7109375" bestFit="1" customWidth="1"/>
    <col min="3075" max="3075" width="12.28515625" bestFit="1" customWidth="1"/>
    <col min="3076" max="3077" width="12.140625" bestFit="1" customWidth="1"/>
    <col min="3078" max="3078" width="18" bestFit="1" customWidth="1"/>
    <col min="3079" max="3079" width="17.7109375" bestFit="1" customWidth="1"/>
    <col min="3080" max="3080" width="18.140625" bestFit="1" customWidth="1"/>
    <col min="3081" max="3081" width="12.85546875" bestFit="1" customWidth="1"/>
    <col min="3082" max="3082" width="16" bestFit="1" customWidth="1"/>
    <col min="3325" max="3325" width="11.140625" customWidth="1"/>
    <col min="3326" max="3326" width="18" bestFit="1" customWidth="1"/>
    <col min="3327" max="3327" width="10.7109375" customWidth="1"/>
    <col min="3328" max="3328" width="95.42578125" bestFit="1" customWidth="1"/>
    <col min="3329" max="3329" width="9.85546875" bestFit="1" customWidth="1"/>
    <col min="3330" max="3330" width="5.7109375" bestFit="1" customWidth="1"/>
    <col min="3331" max="3331" width="12.28515625" bestFit="1" customWidth="1"/>
    <col min="3332" max="3333" width="12.140625" bestFit="1" customWidth="1"/>
    <col min="3334" max="3334" width="18" bestFit="1" customWidth="1"/>
    <col min="3335" max="3335" width="17.7109375" bestFit="1" customWidth="1"/>
    <col min="3336" max="3336" width="18.140625" bestFit="1" customWidth="1"/>
    <col min="3337" max="3337" width="12.85546875" bestFit="1" customWidth="1"/>
    <col min="3338" max="3338" width="16" bestFit="1" customWidth="1"/>
    <col min="3581" max="3581" width="11.140625" customWidth="1"/>
    <col min="3582" max="3582" width="18" bestFit="1" customWidth="1"/>
    <col min="3583" max="3583" width="10.7109375" customWidth="1"/>
    <col min="3584" max="3584" width="95.42578125" bestFit="1" customWidth="1"/>
    <col min="3585" max="3585" width="9.85546875" bestFit="1" customWidth="1"/>
    <col min="3586" max="3586" width="5.7109375" bestFit="1" customWidth="1"/>
    <col min="3587" max="3587" width="12.28515625" bestFit="1" customWidth="1"/>
    <col min="3588" max="3589" width="12.140625" bestFit="1" customWidth="1"/>
    <col min="3590" max="3590" width="18" bestFit="1" customWidth="1"/>
    <col min="3591" max="3591" width="17.7109375" bestFit="1" customWidth="1"/>
    <col min="3592" max="3592" width="18.140625" bestFit="1" customWidth="1"/>
    <col min="3593" max="3593" width="12.85546875" bestFit="1" customWidth="1"/>
    <col min="3594" max="3594" width="16" bestFit="1" customWidth="1"/>
    <col min="3837" max="3837" width="11.140625" customWidth="1"/>
    <col min="3838" max="3838" width="18" bestFit="1" customWidth="1"/>
    <col min="3839" max="3839" width="10.7109375" customWidth="1"/>
    <col min="3840" max="3840" width="95.42578125" bestFit="1" customWidth="1"/>
    <col min="3841" max="3841" width="9.85546875" bestFit="1" customWidth="1"/>
    <col min="3842" max="3842" width="5.7109375" bestFit="1" customWidth="1"/>
    <col min="3843" max="3843" width="12.28515625" bestFit="1" customWidth="1"/>
    <col min="3844" max="3845" width="12.140625" bestFit="1" customWidth="1"/>
    <col min="3846" max="3846" width="18" bestFit="1" customWidth="1"/>
    <col min="3847" max="3847" width="17.7109375" bestFit="1" customWidth="1"/>
    <col min="3848" max="3848" width="18.140625" bestFit="1" customWidth="1"/>
    <col min="3849" max="3849" width="12.85546875" bestFit="1" customWidth="1"/>
    <col min="3850" max="3850" width="16" bestFit="1" customWidth="1"/>
    <col min="4093" max="4093" width="11.140625" customWidth="1"/>
    <col min="4094" max="4094" width="18" bestFit="1" customWidth="1"/>
    <col min="4095" max="4095" width="10.7109375" customWidth="1"/>
    <col min="4096" max="4096" width="95.42578125" bestFit="1" customWidth="1"/>
    <col min="4097" max="4097" width="9.85546875" bestFit="1" customWidth="1"/>
    <col min="4098" max="4098" width="5.7109375" bestFit="1" customWidth="1"/>
    <col min="4099" max="4099" width="12.28515625" bestFit="1" customWidth="1"/>
    <col min="4100" max="4101" width="12.140625" bestFit="1" customWidth="1"/>
    <col min="4102" max="4102" width="18" bestFit="1" customWidth="1"/>
    <col min="4103" max="4103" width="17.7109375" bestFit="1" customWidth="1"/>
    <col min="4104" max="4104" width="18.140625" bestFit="1" customWidth="1"/>
    <col min="4105" max="4105" width="12.85546875" bestFit="1" customWidth="1"/>
    <col min="4106" max="4106" width="16" bestFit="1" customWidth="1"/>
    <col min="4349" max="4349" width="11.140625" customWidth="1"/>
    <col min="4350" max="4350" width="18" bestFit="1" customWidth="1"/>
    <col min="4351" max="4351" width="10.7109375" customWidth="1"/>
    <col min="4352" max="4352" width="95.42578125" bestFit="1" customWidth="1"/>
    <col min="4353" max="4353" width="9.85546875" bestFit="1" customWidth="1"/>
    <col min="4354" max="4354" width="5.7109375" bestFit="1" customWidth="1"/>
    <col min="4355" max="4355" width="12.28515625" bestFit="1" customWidth="1"/>
    <col min="4356" max="4357" width="12.140625" bestFit="1" customWidth="1"/>
    <col min="4358" max="4358" width="18" bestFit="1" customWidth="1"/>
    <col min="4359" max="4359" width="17.7109375" bestFit="1" customWidth="1"/>
    <col min="4360" max="4360" width="18.140625" bestFit="1" customWidth="1"/>
    <col min="4361" max="4361" width="12.85546875" bestFit="1" customWidth="1"/>
    <col min="4362" max="4362" width="16" bestFit="1" customWidth="1"/>
    <col min="4605" max="4605" width="11.140625" customWidth="1"/>
    <col min="4606" max="4606" width="18" bestFit="1" customWidth="1"/>
    <col min="4607" max="4607" width="10.7109375" customWidth="1"/>
    <col min="4608" max="4608" width="95.42578125" bestFit="1" customWidth="1"/>
    <col min="4609" max="4609" width="9.85546875" bestFit="1" customWidth="1"/>
    <col min="4610" max="4610" width="5.7109375" bestFit="1" customWidth="1"/>
    <col min="4611" max="4611" width="12.28515625" bestFit="1" customWidth="1"/>
    <col min="4612" max="4613" width="12.140625" bestFit="1" customWidth="1"/>
    <col min="4614" max="4614" width="18" bestFit="1" customWidth="1"/>
    <col min="4615" max="4615" width="17.7109375" bestFit="1" customWidth="1"/>
    <col min="4616" max="4616" width="18.140625" bestFit="1" customWidth="1"/>
    <col min="4617" max="4617" width="12.85546875" bestFit="1" customWidth="1"/>
    <col min="4618" max="4618" width="16" bestFit="1" customWidth="1"/>
    <col min="4861" max="4861" width="11.140625" customWidth="1"/>
    <col min="4862" max="4862" width="18" bestFit="1" customWidth="1"/>
    <col min="4863" max="4863" width="10.7109375" customWidth="1"/>
    <col min="4864" max="4864" width="95.42578125" bestFit="1" customWidth="1"/>
    <col min="4865" max="4865" width="9.85546875" bestFit="1" customWidth="1"/>
    <col min="4866" max="4866" width="5.7109375" bestFit="1" customWidth="1"/>
    <col min="4867" max="4867" width="12.28515625" bestFit="1" customWidth="1"/>
    <col min="4868" max="4869" width="12.140625" bestFit="1" customWidth="1"/>
    <col min="4870" max="4870" width="18" bestFit="1" customWidth="1"/>
    <col min="4871" max="4871" width="17.7109375" bestFit="1" customWidth="1"/>
    <col min="4872" max="4872" width="18.140625" bestFit="1" customWidth="1"/>
    <col min="4873" max="4873" width="12.85546875" bestFit="1" customWidth="1"/>
    <col min="4874" max="4874" width="16" bestFit="1" customWidth="1"/>
    <col min="5117" max="5117" width="11.140625" customWidth="1"/>
    <col min="5118" max="5118" width="18" bestFit="1" customWidth="1"/>
    <col min="5119" max="5119" width="10.7109375" customWidth="1"/>
    <col min="5120" max="5120" width="95.42578125" bestFit="1" customWidth="1"/>
    <col min="5121" max="5121" width="9.85546875" bestFit="1" customWidth="1"/>
    <col min="5122" max="5122" width="5.7109375" bestFit="1" customWidth="1"/>
    <col min="5123" max="5123" width="12.28515625" bestFit="1" customWidth="1"/>
    <col min="5124" max="5125" width="12.140625" bestFit="1" customWidth="1"/>
    <col min="5126" max="5126" width="18" bestFit="1" customWidth="1"/>
    <col min="5127" max="5127" width="17.7109375" bestFit="1" customWidth="1"/>
    <col min="5128" max="5128" width="18.140625" bestFit="1" customWidth="1"/>
    <col min="5129" max="5129" width="12.85546875" bestFit="1" customWidth="1"/>
    <col min="5130" max="5130" width="16" bestFit="1" customWidth="1"/>
    <col min="5373" max="5373" width="11.140625" customWidth="1"/>
    <col min="5374" max="5374" width="18" bestFit="1" customWidth="1"/>
    <col min="5375" max="5375" width="10.7109375" customWidth="1"/>
    <col min="5376" max="5376" width="95.42578125" bestFit="1" customWidth="1"/>
    <col min="5377" max="5377" width="9.85546875" bestFit="1" customWidth="1"/>
    <col min="5378" max="5378" width="5.7109375" bestFit="1" customWidth="1"/>
    <col min="5379" max="5379" width="12.28515625" bestFit="1" customWidth="1"/>
    <col min="5380" max="5381" width="12.140625" bestFit="1" customWidth="1"/>
    <col min="5382" max="5382" width="18" bestFit="1" customWidth="1"/>
    <col min="5383" max="5383" width="17.7109375" bestFit="1" customWidth="1"/>
    <col min="5384" max="5384" width="18.140625" bestFit="1" customWidth="1"/>
    <col min="5385" max="5385" width="12.85546875" bestFit="1" customWidth="1"/>
    <col min="5386" max="5386" width="16" bestFit="1" customWidth="1"/>
    <col min="5629" max="5629" width="11.140625" customWidth="1"/>
    <col min="5630" max="5630" width="18" bestFit="1" customWidth="1"/>
    <col min="5631" max="5631" width="10.7109375" customWidth="1"/>
    <col min="5632" max="5632" width="95.42578125" bestFit="1" customWidth="1"/>
    <col min="5633" max="5633" width="9.85546875" bestFit="1" customWidth="1"/>
    <col min="5634" max="5634" width="5.7109375" bestFit="1" customWidth="1"/>
    <col min="5635" max="5635" width="12.28515625" bestFit="1" customWidth="1"/>
    <col min="5636" max="5637" width="12.140625" bestFit="1" customWidth="1"/>
    <col min="5638" max="5638" width="18" bestFit="1" customWidth="1"/>
    <col min="5639" max="5639" width="17.7109375" bestFit="1" customWidth="1"/>
    <col min="5640" max="5640" width="18.140625" bestFit="1" customWidth="1"/>
    <col min="5641" max="5641" width="12.85546875" bestFit="1" customWidth="1"/>
    <col min="5642" max="5642" width="16" bestFit="1" customWidth="1"/>
    <col min="5885" max="5885" width="11.140625" customWidth="1"/>
    <col min="5886" max="5886" width="18" bestFit="1" customWidth="1"/>
    <col min="5887" max="5887" width="10.7109375" customWidth="1"/>
    <col min="5888" max="5888" width="95.42578125" bestFit="1" customWidth="1"/>
    <col min="5889" max="5889" width="9.85546875" bestFit="1" customWidth="1"/>
    <col min="5890" max="5890" width="5.7109375" bestFit="1" customWidth="1"/>
    <col min="5891" max="5891" width="12.28515625" bestFit="1" customWidth="1"/>
    <col min="5892" max="5893" width="12.140625" bestFit="1" customWidth="1"/>
    <col min="5894" max="5894" width="18" bestFit="1" customWidth="1"/>
    <col min="5895" max="5895" width="17.7109375" bestFit="1" customWidth="1"/>
    <col min="5896" max="5896" width="18.140625" bestFit="1" customWidth="1"/>
    <col min="5897" max="5897" width="12.85546875" bestFit="1" customWidth="1"/>
    <col min="5898" max="5898" width="16" bestFit="1" customWidth="1"/>
    <col min="6141" max="6141" width="11.140625" customWidth="1"/>
    <col min="6142" max="6142" width="18" bestFit="1" customWidth="1"/>
    <col min="6143" max="6143" width="10.7109375" customWidth="1"/>
    <col min="6144" max="6144" width="95.42578125" bestFit="1" customWidth="1"/>
    <col min="6145" max="6145" width="9.85546875" bestFit="1" customWidth="1"/>
    <col min="6146" max="6146" width="5.7109375" bestFit="1" customWidth="1"/>
    <col min="6147" max="6147" width="12.28515625" bestFit="1" customWidth="1"/>
    <col min="6148" max="6149" width="12.140625" bestFit="1" customWidth="1"/>
    <col min="6150" max="6150" width="18" bestFit="1" customWidth="1"/>
    <col min="6151" max="6151" width="17.7109375" bestFit="1" customWidth="1"/>
    <col min="6152" max="6152" width="18.140625" bestFit="1" customWidth="1"/>
    <col min="6153" max="6153" width="12.85546875" bestFit="1" customWidth="1"/>
    <col min="6154" max="6154" width="16" bestFit="1" customWidth="1"/>
    <col min="6397" max="6397" width="11.140625" customWidth="1"/>
    <col min="6398" max="6398" width="18" bestFit="1" customWidth="1"/>
    <col min="6399" max="6399" width="10.7109375" customWidth="1"/>
    <col min="6400" max="6400" width="95.42578125" bestFit="1" customWidth="1"/>
    <col min="6401" max="6401" width="9.85546875" bestFit="1" customWidth="1"/>
    <col min="6402" max="6402" width="5.7109375" bestFit="1" customWidth="1"/>
    <col min="6403" max="6403" width="12.28515625" bestFit="1" customWidth="1"/>
    <col min="6404" max="6405" width="12.140625" bestFit="1" customWidth="1"/>
    <col min="6406" max="6406" width="18" bestFit="1" customWidth="1"/>
    <col min="6407" max="6407" width="17.7109375" bestFit="1" customWidth="1"/>
    <col min="6408" max="6408" width="18.140625" bestFit="1" customWidth="1"/>
    <col min="6409" max="6409" width="12.85546875" bestFit="1" customWidth="1"/>
    <col min="6410" max="6410" width="16" bestFit="1" customWidth="1"/>
    <col min="6653" max="6653" width="11.140625" customWidth="1"/>
    <col min="6654" max="6654" width="18" bestFit="1" customWidth="1"/>
    <col min="6655" max="6655" width="10.7109375" customWidth="1"/>
    <col min="6656" max="6656" width="95.42578125" bestFit="1" customWidth="1"/>
    <col min="6657" max="6657" width="9.85546875" bestFit="1" customWidth="1"/>
    <col min="6658" max="6658" width="5.7109375" bestFit="1" customWidth="1"/>
    <col min="6659" max="6659" width="12.28515625" bestFit="1" customWidth="1"/>
    <col min="6660" max="6661" width="12.140625" bestFit="1" customWidth="1"/>
    <col min="6662" max="6662" width="18" bestFit="1" customWidth="1"/>
    <col min="6663" max="6663" width="17.7109375" bestFit="1" customWidth="1"/>
    <col min="6664" max="6664" width="18.140625" bestFit="1" customWidth="1"/>
    <col min="6665" max="6665" width="12.85546875" bestFit="1" customWidth="1"/>
    <col min="6666" max="6666" width="16" bestFit="1" customWidth="1"/>
    <col min="6909" max="6909" width="11.140625" customWidth="1"/>
    <col min="6910" max="6910" width="18" bestFit="1" customWidth="1"/>
    <col min="6911" max="6911" width="10.7109375" customWidth="1"/>
    <col min="6912" max="6912" width="95.42578125" bestFit="1" customWidth="1"/>
    <col min="6913" max="6913" width="9.85546875" bestFit="1" customWidth="1"/>
    <col min="6914" max="6914" width="5.7109375" bestFit="1" customWidth="1"/>
    <col min="6915" max="6915" width="12.28515625" bestFit="1" customWidth="1"/>
    <col min="6916" max="6917" width="12.140625" bestFit="1" customWidth="1"/>
    <col min="6918" max="6918" width="18" bestFit="1" customWidth="1"/>
    <col min="6919" max="6919" width="17.7109375" bestFit="1" customWidth="1"/>
    <col min="6920" max="6920" width="18.140625" bestFit="1" customWidth="1"/>
    <col min="6921" max="6921" width="12.85546875" bestFit="1" customWidth="1"/>
    <col min="6922" max="6922" width="16" bestFit="1" customWidth="1"/>
    <col min="7165" max="7165" width="11.140625" customWidth="1"/>
    <col min="7166" max="7166" width="18" bestFit="1" customWidth="1"/>
    <col min="7167" max="7167" width="10.7109375" customWidth="1"/>
    <col min="7168" max="7168" width="95.42578125" bestFit="1" customWidth="1"/>
    <col min="7169" max="7169" width="9.85546875" bestFit="1" customWidth="1"/>
    <col min="7170" max="7170" width="5.7109375" bestFit="1" customWidth="1"/>
    <col min="7171" max="7171" width="12.28515625" bestFit="1" customWidth="1"/>
    <col min="7172" max="7173" width="12.140625" bestFit="1" customWidth="1"/>
    <col min="7174" max="7174" width="18" bestFit="1" customWidth="1"/>
    <col min="7175" max="7175" width="17.7109375" bestFit="1" customWidth="1"/>
    <col min="7176" max="7176" width="18.140625" bestFit="1" customWidth="1"/>
    <col min="7177" max="7177" width="12.85546875" bestFit="1" customWidth="1"/>
    <col min="7178" max="7178" width="16" bestFit="1" customWidth="1"/>
    <col min="7421" max="7421" width="11.140625" customWidth="1"/>
    <col min="7422" max="7422" width="18" bestFit="1" customWidth="1"/>
    <col min="7423" max="7423" width="10.7109375" customWidth="1"/>
    <col min="7424" max="7424" width="95.42578125" bestFit="1" customWidth="1"/>
    <col min="7425" max="7425" width="9.85546875" bestFit="1" customWidth="1"/>
    <col min="7426" max="7426" width="5.7109375" bestFit="1" customWidth="1"/>
    <col min="7427" max="7427" width="12.28515625" bestFit="1" customWidth="1"/>
    <col min="7428" max="7429" width="12.140625" bestFit="1" customWidth="1"/>
    <col min="7430" max="7430" width="18" bestFit="1" customWidth="1"/>
    <col min="7431" max="7431" width="17.7109375" bestFit="1" customWidth="1"/>
    <col min="7432" max="7432" width="18.140625" bestFit="1" customWidth="1"/>
    <col min="7433" max="7433" width="12.85546875" bestFit="1" customWidth="1"/>
    <col min="7434" max="7434" width="16" bestFit="1" customWidth="1"/>
    <col min="7677" max="7677" width="11.140625" customWidth="1"/>
    <col min="7678" max="7678" width="18" bestFit="1" customWidth="1"/>
    <col min="7679" max="7679" width="10.7109375" customWidth="1"/>
    <col min="7680" max="7680" width="95.42578125" bestFit="1" customWidth="1"/>
    <col min="7681" max="7681" width="9.85546875" bestFit="1" customWidth="1"/>
    <col min="7682" max="7682" width="5.7109375" bestFit="1" customWidth="1"/>
    <col min="7683" max="7683" width="12.28515625" bestFit="1" customWidth="1"/>
    <col min="7684" max="7685" width="12.140625" bestFit="1" customWidth="1"/>
    <col min="7686" max="7686" width="18" bestFit="1" customWidth="1"/>
    <col min="7687" max="7687" width="17.7109375" bestFit="1" customWidth="1"/>
    <col min="7688" max="7688" width="18.140625" bestFit="1" customWidth="1"/>
    <col min="7689" max="7689" width="12.85546875" bestFit="1" customWidth="1"/>
    <col min="7690" max="7690" width="16" bestFit="1" customWidth="1"/>
    <col min="7933" max="7933" width="11.140625" customWidth="1"/>
    <col min="7934" max="7934" width="18" bestFit="1" customWidth="1"/>
    <col min="7935" max="7935" width="10.7109375" customWidth="1"/>
    <col min="7936" max="7936" width="95.42578125" bestFit="1" customWidth="1"/>
    <col min="7937" max="7937" width="9.85546875" bestFit="1" customWidth="1"/>
    <col min="7938" max="7938" width="5.7109375" bestFit="1" customWidth="1"/>
    <col min="7939" max="7939" width="12.28515625" bestFit="1" customWidth="1"/>
    <col min="7940" max="7941" width="12.140625" bestFit="1" customWidth="1"/>
    <col min="7942" max="7942" width="18" bestFit="1" customWidth="1"/>
    <col min="7943" max="7943" width="17.7109375" bestFit="1" customWidth="1"/>
    <col min="7944" max="7944" width="18.140625" bestFit="1" customWidth="1"/>
    <col min="7945" max="7945" width="12.85546875" bestFit="1" customWidth="1"/>
    <col min="7946" max="7946" width="16" bestFit="1" customWidth="1"/>
    <col min="8189" max="8189" width="11.140625" customWidth="1"/>
    <col min="8190" max="8190" width="18" bestFit="1" customWidth="1"/>
    <col min="8191" max="8191" width="10.7109375" customWidth="1"/>
    <col min="8192" max="8192" width="95.42578125" bestFit="1" customWidth="1"/>
    <col min="8193" max="8193" width="9.85546875" bestFit="1" customWidth="1"/>
    <col min="8194" max="8194" width="5.7109375" bestFit="1" customWidth="1"/>
    <col min="8195" max="8195" width="12.28515625" bestFit="1" customWidth="1"/>
    <col min="8196" max="8197" width="12.140625" bestFit="1" customWidth="1"/>
    <col min="8198" max="8198" width="18" bestFit="1" customWidth="1"/>
    <col min="8199" max="8199" width="17.7109375" bestFit="1" customWidth="1"/>
    <col min="8200" max="8200" width="18.140625" bestFit="1" customWidth="1"/>
    <col min="8201" max="8201" width="12.85546875" bestFit="1" customWidth="1"/>
    <col min="8202" max="8202" width="16" bestFit="1" customWidth="1"/>
    <col min="8445" max="8445" width="11.140625" customWidth="1"/>
    <col min="8446" max="8446" width="18" bestFit="1" customWidth="1"/>
    <col min="8447" max="8447" width="10.7109375" customWidth="1"/>
    <col min="8448" max="8448" width="95.42578125" bestFit="1" customWidth="1"/>
    <col min="8449" max="8449" width="9.85546875" bestFit="1" customWidth="1"/>
    <col min="8450" max="8450" width="5.7109375" bestFit="1" customWidth="1"/>
    <col min="8451" max="8451" width="12.28515625" bestFit="1" customWidth="1"/>
    <col min="8452" max="8453" width="12.140625" bestFit="1" customWidth="1"/>
    <col min="8454" max="8454" width="18" bestFit="1" customWidth="1"/>
    <col min="8455" max="8455" width="17.7109375" bestFit="1" customWidth="1"/>
    <col min="8456" max="8456" width="18.140625" bestFit="1" customWidth="1"/>
    <col min="8457" max="8457" width="12.85546875" bestFit="1" customWidth="1"/>
    <col min="8458" max="8458" width="16" bestFit="1" customWidth="1"/>
    <col min="8701" max="8701" width="11.140625" customWidth="1"/>
    <col min="8702" max="8702" width="18" bestFit="1" customWidth="1"/>
    <col min="8703" max="8703" width="10.7109375" customWidth="1"/>
    <col min="8704" max="8704" width="95.42578125" bestFit="1" customWidth="1"/>
    <col min="8705" max="8705" width="9.85546875" bestFit="1" customWidth="1"/>
    <col min="8706" max="8706" width="5.7109375" bestFit="1" customWidth="1"/>
    <col min="8707" max="8707" width="12.28515625" bestFit="1" customWidth="1"/>
    <col min="8708" max="8709" width="12.140625" bestFit="1" customWidth="1"/>
    <col min="8710" max="8710" width="18" bestFit="1" customWidth="1"/>
    <col min="8711" max="8711" width="17.7109375" bestFit="1" customWidth="1"/>
    <col min="8712" max="8712" width="18.140625" bestFit="1" customWidth="1"/>
    <col min="8713" max="8713" width="12.85546875" bestFit="1" customWidth="1"/>
    <col min="8714" max="8714" width="16" bestFit="1" customWidth="1"/>
    <col min="8957" max="8957" width="11.140625" customWidth="1"/>
    <col min="8958" max="8958" width="18" bestFit="1" customWidth="1"/>
    <col min="8959" max="8959" width="10.7109375" customWidth="1"/>
    <col min="8960" max="8960" width="95.42578125" bestFit="1" customWidth="1"/>
    <col min="8961" max="8961" width="9.85546875" bestFit="1" customWidth="1"/>
    <col min="8962" max="8962" width="5.7109375" bestFit="1" customWidth="1"/>
    <col min="8963" max="8963" width="12.28515625" bestFit="1" customWidth="1"/>
    <col min="8964" max="8965" width="12.140625" bestFit="1" customWidth="1"/>
    <col min="8966" max="8966" width="18" bestFit="1" customWidth="1"/>
    <col min="8967" max="8967" width="17.7109375" bestFit="1" customWidth="1"/>
    <col min="8968" max="8968" width="18.140625" bestFit="1" customWidth="1"/>
    <col min="8969" max="8969" width="12.85546875" bestFit="1" customWidth="1"/>
    <col min="8970" max="8970" width="16" bestFit="1" customWidth="1"/>
    <col min="9213" max="9213" width="11.140625" customWidth="1"/>
    <col min="9214" max="9214" width="18" bestFit="1" customWidth="1"/>
    <col min="9215" max="9215" width="10.7109375" customWidth="1"/>
    <col min="9216" max="9216" width="95.42578125" bestFit="1" customWidth="1"/>
    <col min="9217" max="9217" width="9.85546875" bestFit="1" customWidth="1"/>
    <col min="9218" max="9218" width="5.7109375" bestFit="1" customWidth="1"/>
    <col min="9219" max="9219" width="12.28515625" bestFit="1" customWidth="1"/>
    <col min="9220" max="9221" width="12.140625" bestFit="1" customWidth="1"/>
    <col min="9222" max="9222" width="18" bestFit="1" customWidth="1"/>
    <col min="9223" max="9223" width="17.7109375" bestFit="1" customWidth="1"/>
    <col min="9224" max="9224" width="18.140625" bestFit="1" customWidth="1"/>
    <col min="9225" max="9225" width="12.85546875" bestFit="1" customWidth="1"/>
    <col min="9226" max="9226" width="16" bestFit="1" customWidth="1"/>
    <col min="9469" max="9469" width="11.140625" customWidth="1"/>
    <col min="9470" max="9470" width="18" bestFit="1" customWidth="1"/>
    <col min="9471" max="9471" width="10.7109375" customWidth="1"/>
    <col min="9472" max="9472" width="95.42578125" bestFit="1" customWidth="1"/>
    <col min="9473" max="9473" width="9.85546875" bestFit="1" customWidth="1"/>
    <col min="9474" max="9474" width="5.7109375" bestFit="1" customWidth="1"/>
    <col min="9475" max="9475" width="12.28515625" bestFit="1" customWidth="1"/>
    <col min="9476" max="9477" width="12.140625" bestFit="1" customWidth="1"/>
    <col min="9478" max="9478" width="18" bestFit="1" customWidth="1"/>
    <col min="9479" max="9479" width="17.7109375" bestFit="1" customWidth="1"/>
    <col min="9480" max="9480" width="18.140625" bestFit="1" customWidth="1"/>
    <col min="9481" max="9481" width="12.85546875" bestFit="1" customWidth="1"/>
    <col min="9482" max="9482" width="16" bestFit="1" customWidth="1"/>
    <col min="9725" max="9725" width="11.140625" customWidth="1"/>
    <col min="9726" max="9726" width="18" bestFit="1" customWidth="1"/>
    <col min="9727" max="9727" width="10.7109375" customWidth="1"/>
    <col min="9728" max="9728" width="95.42578125" bestFit="1" customWidth="1"/>
    <col min="9729" max="9729" width="9.85546875" bestFit="1" customWidth="1"/>
    <col min="9730" max="9730" width="5.7109375" bestFit="1" customWidth="1"/>
    <col min="9731" max="9731" width="12.28515625" bestFit="1" customWidth="1"/>
    <col min="9732" max="9733" width="12.140625" bestFit="1" customWidth="1"/>
    <col min="9734" max="9734" width="18" bestFit="1" customWidth="1"/>
    <col min="9735" max="9735" width="17.7109375" bestFit="1" customWidth="1"/>
    <col min="9736" max="9736" width="18.140625" bestFit="1" customWidth="1"/>
    <col min="9737" max="9737" width="12.85546875" bestFit="1" customWidth="1"/>
    <col min="9738" max="9738" width="16" bestFit="1" customWidth="1"/>
    <col min="9981" max="9981" width="11.140625" customWidth="1"/>
    <col min="9982" max="9982" width="18" bestFit="1" customWidth="1"/>
    <col min="9983" max="9983" width="10.7109375" customWidth="1"/>
    <col min="9984" max="9984" width="95.42578125" bestFit="1" customWidth="1"/>
    <col min="9985" max="9985" width="9.85546875" bestFit="1" customWidth="1"/>
    <col min="9986" max="9986" width="5.7109375" bestFit="1" customWidth="1"/>
    <col min="9987" max="9987" width="12.28515625" bestFit="1" customWidth="1"/>
    <col min="9988" max="9989" width="12.140625" bestFit="1" customWidth="1"/>
    <col min="9990" max="9990" width="18" bestFit="1" customWidth="1"/>
    <col min="9991" max="9991" width="17.7109375" bestFit="1" customWidth="1"/>
    <col min="9992" max="9992" width="18.140625" bestFit="1" customWidth="1"/>
    <col min="9993" max="9993" width="12.85546875" bestFit="1" customWidth="1"/>
    <col min="9994" max="9994" width="16" bestFit="1" customWidth="1"/>
    <col min="10237" max="10237" width="11.140625" customWidth="1"/>
    <col min="10238" max="10238" width="18" bestFit="1" customWidth="1"/>
    <col min="10239" max="10239" width="10.7109375" customWidth="1"/>
    <col min="10240" max="10240" width="95.42578125" bestFit="1" customWidth="1"/>
    <col min="10241" max="10241" width="9.85546875" bestFit="1" customWidth="1"/>
    <col min="10242" max="10242" width="5.7109375" bestFit="1" customWidth="1"/>
    <col min="10243" max="10243" width="12.28515625" bestFit="1" customWidth="1"/>
    <col min="10244" max="10245" width="12.140625" bestFit="1" customWidth="1"/>
    <col min="10246" max="10246" width="18" bestFit="1" customWidth="1"/>
    <col min="10247" max="10247" width="17.7109375" bestFit="1" customWidth="1"/>
    <col min="10248" max="10248" width="18.140625" bestFit="1" customWidth="1"/>
    <col min="10249" max="10249" width="12.85546875" bestFit="1" customWidth="1"/>
    <col min="10250" max="10250" width="16" bestFit="1" customWidth="1"/>
    <col min="10493" max="10493" width="11.140625" customWidth="1"/>
    <col min="10494" max="10494" width="18" bestFit="1" customWidth="1"/>
    <col min="10495" max="10495" width="10.7109375" customWidth="1"/>
    <col min="10496" max="10496" width="95.42578125" bestFit="1" customWidth="1"/>
    <col min="10497" max="10497" width="9.85546875" bestFit="1" customWidth="1"/>
    <col min="10498" max="10498" width="5.7109375" bestFit="1" customWidth="1"/>
    <col min="10499" max="10499" width="12.28515625" bestFit="1" customWidth="1"/>
    <col min="10500" max="10501" width="12.140625" bestFit="1" customWidth="1"/>
    <col min="10502" max="10502" width="18" bestFit="1" customWidth="1"/>
    <col min="10503" max="10503" width="17.7109375" bestFit="1" customWidth="1"/>
    <col min="10504" max="10504" width="18.140625" bestFit="1" customWidth="1"/>
    <col min="10505" max="10505" width="12.85546875" bestFit="1" customWidth="1"/>
    <col min="10506" max="10506" width="16" bestFit="1" customWidth="1"/>
    <col min="10749" max="10749" width="11.140625" customWidth="1"/>
    <col min="10750" max="10750" width="18" bestFit="1" customWidth="1"/>
    <col min="10751" max="10751" width="10.7109375" customWidth="1"/>
    <col min="10752" max="10752" width="95.42578125" bestFit="1" customWidth="1"/>
    <col min="10753" max="10753" width="9.85546875" bestFit="1" customWidth="1"/>
    <col min="10754" max="10754" width="5.7109375" bestFit="1" customWidth="1"/>
    <col min="10755" max="10755" width="12.28515625" bestFit="1" customWidth="1"/>
    <col min="10756" max="10757" width="12.140625" bestFit="1" customWidth="1"/>
    <col min="10758" max="10758" width="18" bestFit="1" customWidth="1"/>
    <col min="10759" max="10759" width="17.7109375" bestFit="1" customWidth="1"/>
    <col min="10760" max="10760" width="18.140625" bestFit="1" customWidth="1"/>
    <col min="10761" max="10761" width="12.85546875" bestFit="1" customWidth="1"/>
    <col min="10762" max="10762" width="16" bestFit="1" customWidth="1"/>
    <col min="11005" max="11005" width="11.140625" customWidth="1"/>
    <col min="11006" max="11006" width="18" bestFit="1" customWidth="1"/>
    <col min="11007" max="11007" width="10.7109375" customWidth="1"/>
    <col min="11008" max="11008" width="95.42578125" bestFit="1" customWidth="1"/>
    <col min="11009" max="11009" width="9.85546875" bestFit="1" customWidth="1"/>
    <col min="11010" max="11010" width="5.7109375" bestFit="1" customWidth="1"/>
    <col min="11011" max="11011" width="12.28515625" bestFit="1" customWidth="1"/>
    <col min="11012" max="11013" width="12.140625" bestFit="1" customWidth="1"/>
    <col min="11014" max="11014" width="18" bestFit="1" customWidth="1"/>
    <col min="11015" max="11015" width="17.7109375" bestFit="1" customWidth="1"/>
    <col min="11016" max="11016" width="18.140625" bestFit="1" customWidth="1"/>
    <col min="11017" max="11017" width="12.85546875" bestFit="1" customWidth="1"/>
    <col min="11018" max="11018" width="16" bestFit="1" customWidth="1"/>
    <col min="11261" max="11261" width="11.140625" customWidth="1"/>
    <col min="11262" max="11262" width="18" bestFit="1" customWidth="1"/>
    <col min="11263" max="11263" width="10.7109375" customWidth="1"/>
    <col min="11264" max="11264" width="95.42578125" bestFit="1" customWidth="1"/>
    <col min="11265" max="11265" width="9.85546875" bestFit="1" customWidth="1"/>
    <col min="11266" max="11266" width="5.7109375" bestFit="1" customWidth="1"/>
    <col min="11267" max="11267" width="12.28515625" bestFit="1" customWidth="1"/>
    <col min="11268" max="11269" width="12.140625" bestFit="1" customWidth="1"/>
    <col min="11270" max="11270" width="18" bestFit="1" customWidth="1"/>
    <col min="11271" max="11271" width="17.7109375" bestFit="1" customWidth="1"/>
    <col min="11272" max="11272" width="18.140625" bestFit="1" customWidth="1"/>
    <col min="11273" max="11273" width="12.85546875" bestFit="1" customWidth="1"/>
    <col min="11274" max="11274" width="16" bestFit="1" customWidth="1"/>
    <col min="11517" max="11517" width="11.140625" customWidth="1"/>
    <col min="11518" max="11518" width="18" bestFit="1" customWidth="1"/>
    <col min="11519" max="11519" width="10.7109375" customWidth="1"/>
    <col min="11520" max="11520" width="95.42578125" bestFit="1" customWidth="1"/>
    <col min="11521" max="11521" width="9.85546875" bestFit="1" customWidth="1"/>
    <col min="11522" max="11522" width="5.7109375" bestFit="1" customWidth="1"/>
    <col min="11523" max="11523" width="12.28515625" bestFit="1" customWidth="1"/>
    <col min="11524" max="11525" width="12.140625" bestFit="1" customWidth="1"/>
    <col min="11526" max="11526" width="18" bestFit="1" customWidth="1"/>
    <col min="11527" max="11527" width="17.7109375" bestFit="1" customWidth="1"/>
    <col min="11528" max="11528" width="18.140625" bestFit="1" customWidth="1"/>
    <col min="11529" max="11529" width="12.85546875" bestFit="1" customWidth="1"/>
    <col min="11530" max="11530" width="16" bestFit="1" customWidth="1"/>
    <col min="11773" max="11773" width="11.140625" customWidth="1"/>
    <col min="11774" max="11774" width="18" bestFit="1" customWidth="1"/>
    <col min="11775" max="11775" width="10.7109375" customWidth="1"/>
    <col min="11776" max="11776" width="95.42578125" bestFit="1" customWidth="1"/>
    <col min="11777" max="11777" width="9.85546875" bestFit="1" customWidth="1"/>
    <col min="11778" max="11778" width="5.7109375" bestFit="1" customWidth="1"/>
    <col min="11779" max="11779" width="12.28515625" bestFit="1" customWidth="1"/>
    <col min="11780" max="11781" width="12.140625" bestFit="1" customWidth="1"/>
    <col min="11782" max="11782" width="18" bestFit="1" customWidth="1"/>
    <col min="11783" max="11783" width="17.7109375" bestFit="1" customWidth="1"/>
    <col min="11784" max="11784" width="18.140625" bestFit="1" customWidth="1"/>
    <col min="11785" max="11785" width="12.85546875" bestFit="1" customWidth="1"/>
    <col min="11786" max="11786" width="16" bestFit="1" customWidth="1"/>
    <col min="12029" max="12029" width="11.140625" customWidth="1"/>
    <col min="12030" max="12030" width="18" bestFit="1" customWidth="1"/>
    <col min="12031" max="12031" width="10.7109375" customWidth="1"/>
    <col min="12032" max="12032" width="95.42578125" bestFit="1" customWidth="1"/>
    <col min="12033" max="12033" width="9.85546875" bestFit="1" customWidth="1"/>
    <col min="12034" max="12034" width="5.7109375" bestFit="1" customWidth="1"/>
    <col min="12035" max="12035" width="12.28515625" bestFit="1" customWidth="1"/>
    <col min="12036" max="12037" width="12.140625" bestFit="1" customWidth="1"/>
    <col min="12038" max="12038" width="18" bestFit="1" customWidth="1"/>
    <col min="12039" max="12039" width="17.7109375" bestFit="1" customWidth="1"/>
    <col min="12040" max="12040" width="18.140625" bestFit="1" customWidth="1"/>
    <col min="12041" max="12041" width="12.85546875" bestFit="1" customWidth="1"/>
    <col min="12042" max="12042" width="16" bestFit="1" customWidth="1"/>
    <col min="12285" max="12285" width="11.140625" customWidth="1"/>
    <col min="12286" max="12286" width="18" bestFit="1" customWidth="1"/>
    <col min="12287" max="12287" width="10.7109375" customWidth="1"/>
    <col min="12288" max="12288" width="95.42578125" bestFit="1" customWidth="1"/>
    <col min="12289" max="12289" width="9.85546875" bestFit="1" customWidth="1"/>
    <col min="12290" max="12290" width="5.7109375" bestFit="1" customWidth="1"/>
    <col min="12291" max="12291" width="12.28515625" bestFit="1" customWidth="1"/>
    <col min="12292" max="12293" width="12.140625" bestFit="1" customWidth="1"/>
    <col min="12294" max="12294" width="18" bestFit="1" customWidth="1"/>
    <col min="12295" max="12295" width="17.7109375" bestFit="1" customWidth="1"/>
    <col min="12296" max="12296" width="18.140625" bestFit="1" customWidth="1"/>
    <col min="12297" max="12297" width="12.85546875" bestFit="1" customWidth="1"/>
    <col min="12298" max="12298" width="16" bestFit="1" customWidth="1"/>
    <col min="12541" max="12541" width="11.140625" customWidth="1"/>
    <col min="12542" max="12542" width="18" bestFit="1" customWidth="1"/>
    <col min="12543" max="12543" width="10.7109375" customWidth="1"/>
    <col min="12544" max="12544" width="95.42578125" bestFit="1" customWidth="1"/>
    <col min="12545" max="12545" width="9.85546875" bestFit="1" customWidth="1"/>
    <col min="12546" max="12546" width="5.7109375" bestFit="1" customWidth="1"/>
    <col min="12547" max="12547" width="12.28515625" bestFit="1" customWidth="1"/>
    <col min="12548" max="12549" width="12.140625" bestFit="1" customWidth="1"/>
    <col min="12550" max="12550" width="18" bestFit="1" customWidth="1"/>
    <col min="12551" max="12551" width="17.7109375" bestFit="1" customWidth="1"/>
    <col min="12552" max="12552" width="18.140625" bestFit="1" customWidth="1"/>
    <col min="12553" max="12553" width="12.85546875" bestFit="1" customWidth="1"/>
    <col min="12554" max="12554" width="16" bestFit="1" customWidth="1"/>
    <col min="12797" max="12797" width="11.140625" customWidth="1"/>
    <col min="12798" max="12798" width="18" bestFit="1" customWidth="1"/>
    <col min="12799" max="12799" width="10.7109375" customWidth="1"/>
    <col min="12800" max="12800" width="95.42578125" bestFit="1" customWidth="1"/>
    <col min="12801" max="12801" width="9.85546875" bestFit="1" customWidth="1"/>
    <col min="12802" max="12802" width="5.7109375" bestFit="1" customWidth="1"/>
    <col min="12803" max="12803" width="12.28515625" bestFit="1" customWidth="1"/>
    <col min="12804" max="12805" width="12.140625" bestFit="1" customWidth="1"/>
    <col min="12806" max="12806" width="18" bestFit="1" customWidth="1"/>
    <col min="12807" max="12807" width="17.7109375" bestFit="1" customWidth="1"/>
    <col min="12808" max="12808" width="18.140625" bestFit="1" customWidth="1"/>
    <col min="12809" max="12809" width="12.85546875" bestFit="1" customWidth="1"/>
    <col min="12810" max="12810" width="16" bestFit="1" customWidth="1"/>
    <col min="13053" max="13053" width="11.140625" customWidth="1"/>
    <col min="13054" max="13054" width="18" bestFit="1" customWidth="1"/>
    <col min="13055" max="13055" width="10.7109375" customWidth="1"/>
    <col min="13056" max="13056" width="95.42578125" bestFit="1" customWidth="1"/>
    <col min="13057" max="13057" width="9.85546875" bestFit="1" customWidth="1"/>
    <col min="13058" max="13058" width="5.7109375" bestFit="1" customWidth="1"/>
    <col min="13059" max="13059" width="12.28515625" bestFit="1" customWidth="1"/>
    <col min="13060" max="13061" width="12.140625" bestFit="1" customWidth="1"/>
    <col min="13062" max="13062" width="18" bestFit="1" customWidth="1"/>
    <col min="13063" max="13063" width="17.7109375" bestFit="1" customWidth="1"/>
    <col min="13064" max="13064" width="18.140625" bestFit="1" customWidth="1"/>
    <col min="13065" max="13065" width="12.85546875" bestFit="1" customWidth="1"/>
    <col min="13066" max="13066" width="16" bestFit="1" customWidth="1"/>
    <col min="13309" max="13309" width="11.140625" customWidth="1"/>
    <col min="13310" max="13310" width="18" bestFit="1" customWidth="1"/>
    <col min="13311" max="13311" width="10.7109375" customWidth="1"/>
    <col min="13312" max="13312" width="95.42578125" bestFit="1" customWidth="1"/>
    <col min="13313" max="13313" width="9.85546875" bestFit="1" customWidth="1"/>
    <col min="13314" max="13314" width="5.7109375" bestFit="1" customWidth="1"/>
    <col min="13315" max="13315" width="12.28515625" bestFit="1" customWidth="1"/>
    <col min="13316" max="13317" width="12.140625" bestFit="1" customWidth="1"/>
    <col min="13318" max="13318" width="18" bestFit="1" customWidth="1"/>
    <col min="13319" max="13319" width="17.7109375" bestFit="1" customWidth="1"/>
    <col min="13320" max="13320" width="18.140625" bestFit="1" customWidth="1"/>
    <col min="13321" max="13321" width="12.85546875" bestFit="1" customWidth="1"/>
    <col min="13322" max="13322" width="16" bestFit="1" customWidth="1"/>
    <col min="13565" max="13565" width="11.140625" customWidth="1"/>
    <col min="13566" max="13566" width="18" bestFit="1" customWidth="1"/>
    <col min="13567" max="13567" width="10.7109375" customWidth="1"/>
    <col min="13568" max="13568" width="95.42578125" bestFit="1" customWidth="1"/>
    <col min="13569" max="13569" width="9.85546875" bestFit="1" customWidth="1"/>
    <col min="13570" max="13570" width="5.7109375" bestFit="1" customWidth="1"/>
    <col min="13571" max="13571" width="12.28515625" bestFit="1" customWidth="1"/>
    <col min="13572" max="13573" width="12.140625" bestFit="1" customWidth="1"/>
    <col min="13574" max="13574" width="18" bestFit="1" customWidth="1"/>
    <col min="13575" max="13575" width="17.7109375" bestFit="1" customWidth="1"/>
    <col min="13576" max="13576" width="18.140625" bestFit="1" customWidth="1"/>
    <col min="13577" max="13577" width="12.85546875" bestFit="1" customWidth="1"/>
    <col min="13578" max="13578" width="16" bestFit="1" customWidth="1"/>
    <col min="13821" max="13821" width="11.140625" customWidth="1"/>
    <col min="13822" max="13822" width="18" bestFit="1" customWidth="1"/>
    <col min="13823" max="13823" width="10.7109375" customWidth="1"/>
    <col min="13824" max="13824" width="95.42578125" bestFit="1" customWidth="1"/>
    <col min="13825" max="13825" width="9.85546875" bestFit="1" customWidth="1"/>
    <col min="13826" max="13826" width="5.7109375" bestFit="1" customWidth="1"/>
    <col min="13827" max="13827" width="12.28515625" bestFit="1" customWidth="1"/>
    <col min="13828" max="13829" width="12.140625" bestFit="1" customWidth="1"/>
    <col min="13830" max="13830" width="18" bestFit="1" customWidth="1"/>
    <col min="13831" max="13831" width="17.7109375" bestFit="1" customWidth="1"/>
    <col min="13832" max="13832" width="18.140625" bestFit="1" customWidth="1"/>
    <col min="13833" max="13833" width="12.85546875" bestFit="1" customWidth="1"/>
    <col min="13834" max="13834" width="16" bestFit="1" customWidth="1"/>
    <col min="14077" max="14077" width="11.140625" customWidth="1"/>
    <col min="14078" max="14078" width="18" bestFit="1" customWidth="1"/>
    <col min="14079" max="14079" width="10.7109375" customWidth="1"/>
    <col min="14080" max="14080" width="95.42578125" bestFit="1" customWidth="1"/>
    <col min="14081" max="14081" width="9.85546875" bestFit="1" customWidth="1"/>
    <col min="14082" max="14082" width="5.7109375" bestFit="1" customWidth="1"/>
    <col min="14083" max="14083" width="12.28515625" bestFit="1" customWidth="1"/>
    <col min="14084" max="14085" width="12.140625" bestFit="1" customWidth="1"/>
    <col min="14086" max="14086" width="18" bestFit="1" customWidth="1"/>
    <col min="14087" max="14087" width="17.7109375" bestFit="1" customWidth="1"/>
    <col min="14088" max="14088" width="18.140625" bestFit="1" customWidth="1"/>
    <col min="14089" max="14089" width="12.85546875" bestFit="1" customWidth="1"/>
    <col min="14090" max="14090" width="16" bestFit="1" customWidth="1"/>
    <col min="14333" max="14333" width="11.140625" customWidth="1"/>
    <col min="14334" max="14334" width="18" bestFit="1" customWidth="1"/>
    <col min="14335" max="14335" width="10.7109375" customWidth="1"/>
    <col min="14336" max="14336" width="95.42578125" bestFit="1" customWidth="1"/>
    <col min="14337" max="14337" width="9.85546875" bestFit="1" customWidth="1"/>
    <col min="14338" max="14338" width="5.7109375" bestFit="1" customWidth="1"/>
    <col min="14339" max="14339" width="12.28515625" bestFit="1" customWidth="1"/>
    <col min="14340" max="14341" width="12.140625" bestFit="1" customWidth="1"/>
    <col min="14342" max="14342" width="18" bestFit="1" customWidth="1"/>
    <col min="14343" max="14343" width="17.7109375" bestFit="1" customWidth="1"/>
    <col min="14344" max="14344" width="18.140625" bestFit="1" customWidth="1"/>
    <col min="14345" max="14345" width="12.85546875" bestFit="1" customWidth="1"/>
    <col min="14346" max="14346" width="16" bestFit="1" customWidth="1"/>
    <col min="14589" max="14589" width="11.140625" customWidth="1"/>
    <col min="14590" max="14590" width="18" bestFit="1" customWidth="1"/>
    <col min="14591" max="14591" width="10.7109375" customWidth="1"/>
    <col min="14592" max="14592" width="95.42578125" bestFit="1" customWidth="1"/>
    <col min="14593" max="14593" width="9.85546875" bestFit="1" customWidth="1"/>
    <col min="14594" max="14594" width="5.7109375" bestFit="1" customWidth="1"/>
    <col min="14595" max="14595" width="12.28515625" bestFit="1" customWidth="1"/>
    <col min="14596" max="14597" width="12.140625" bestFit="1" customWidth="1"/>
    <col min="14598" max="14598" width="18" bestFit="1" customWidth="1"/>
    <col min="14599" max="14599" width="17.7109375" bestFit="1" customWidth="1"/>
    <col min="14600" max="14600" width="18.140625" bestFit="1" customWidth="1"/>
    <col min="14601" max="14601" width="12.85546875" bestFit="1" customWidth="1"/>
    <col min="14602" max="14602" width="16" bestFit="1" customWidth="1"/>
    <col min="14845" max="14845" width="11.140625" customWidth="1"/>
    <col min="14846" max="14846" width="18" bestFit="1" customWidth="1"/>
    <col min="14847" max="14847" width="10.7109375" customWidth="1"/>
    <col min="14848" max="14848" width="95.42578125" bestFit="1" customWidth="1"/>
    <col min="14849" max="14849" width="9.85546875" bestFit="1" customWidth="1"/>
    <col min="14850" max="14850" width="5.7109375" bestFit="1" customWidth="1"/>
    <col min="14851" max="14851" width="12.28515625" bestFit="1" customWidth="1"/>
    <col min="14852" max="14853" width="12.140625" bestFit="1" customWidth="1"/>
    <col min="14854" max="14854" width="18" bestFit="1" customWidth="1"/>
    <col min="14855" max="14855" width="17.7109375" bestFit="1" customWidth="1"/>
    <col min="14856" max="14856" width="18.140625" bestFit="1" customWidth="1"/>
    <col min="14857" max="14857" width="12.85546875" bestFit="1" customWidth="1"/>
    <col min="14858" max="14858" width="16" bestFit="1" customWidth="1"/>
    <col min="15101" max="15101" width="11.140625" customWidth="1"/>
    <col min="15102" max="15102" width="18" bestFit="1" customWidth="1"/>
    <col min="15103" max="15103" width="10.7109375" customWidth="1"/>
    <col min="15104" max="15104" width="95.42578125" bestFit="1" customWidth="1"/>
    <col min="15105" max="15105" width="9.85546875" bestFit="1" customWidth="1"/>
    <col min="15106" max="15106" width="5.7109375" bestFit="1" customWidth="1"/>
    <col min="15107" max="15107" width="12.28515625" bestFit="1" customWidth="1"/>
    <col min="15108" max="15109" width="12.140625" bestFit="1" customWidth="1"/>
    <col min="15110" max="15110" width="18" bestFit="1" customWidth="1"/>
    <col min="15111" max="15111" width="17.7109375" bestFit="1" customWidth="1"/>
    <col min="15112" max="15112" width="18.140625" bestFit="1" customWidth="1"/>
    <col min="15113" max="15113" width="12.85546875" bestFit="1" customWidth="1"/>
    <col min="15114" max="15114" width="16" bestFit="1" customWidth="1"/>
    <col min="15357" max="15357" width="11.140625" customWidth="1"/>
    <col min="15358" max="15358" width="18" bestFit="1" customWidth="1"/>
    <col min="15359" max="15359" width="10.7109375" customWidth="1"/>
    <col min="15360" max="15360" width="95.42578125" bestFit="1" customWidth="1"/>
    <col min="15361" max="15361" width="9.85546875" bestFit="1" customWidth="1"/>
    <col min="15362" max="15362" width="5.7109375" bestFit="1" customWidth="1"/>
    <col min="15363" max="15363" width="12.28515625" bestFit="1" customWidth="1"/>
    <col min="15364" max="15365" width="12.140625" bestFit="1" customWidth="1"/>
    <col min="15366" max="15366" width="18" bestFit="1" customWidth="1"/>
    <col min="15367" max="15367" width="17.7109375" bestFit="1" customWidth="1"/>
    <col min="15368" max="15368" width="18.140625" bestFit="1" customWidth="1"/>
    <col min="15369" max="15369" width="12.85546875" bestFit="1" customWidth="1"/>
    <col min="15370" max="15370" width="16" bestFit="1" customWidth="1"/>
    <col min="15613" max="15613" width="11.140625" customWidth="1"/>
    <col min="15614" max="15614" width="18" bestFit="1" customWidth="1"/>
    <col min="15615" max="15615" width="10.7109375" customWidth="1"/>
    <col min="15616" max="15616" width="95.42578125" bestFit="1" customWidth="1"/>
    <col min="15617" max="15617" width="9.85546875" bestFit="1" customWidth="1"/>
    <col min="15618" max="15618" width="5.7109375" bestFit="1" customWidth="1"/>
    <col min="15619" max="15619" width="12.28515625" bestFit="1" customWidth="1"/>
    <col min="15620" max="15621" width="12.140625" bestFit="1" customWidth="1"/>
    <col min="15622" max="15622" width="18" bestFit="1" customWidth="1"/>
    <col min="15623" max="15623" width="17.7109375" bestFit="1" customWidth="1"/>
    <col min="15624" max="15624" width="18.140625" bestFit="1" customWidth="1"/>
    <col min="15625" max="15625" width="12.85546875" bestFit="1" customWidth="1"/>
    <col min="15626" max="15626" width="16" bestFit="1" customWidth="1"/>
    <col min="15869" max="15869" width="11.140625" customWidth="1"/>
    <col min="15870" max="15870" width="18" bestFit="1" customWidth="1"/>
    <col min="15871" max="15871" width="10.7109375" customWidth="1"/>
    <col min="15872" max="15872" width="95.42578125" bestFit="1" customWidth="1"/>
    <col min="15873" max="15873" width="9.85546875" bestFit="1" customWidth="1"/>
    <col min="15874" max="15874" width="5.7109375" bestFit="1" customWidth="1"/>
    <col min="15875" max="15875" width="12.28515625" bestFit="1" customWidth="1"/>
    <col min="15876" max="15877" width="12.140625" bestFit="1" customWidth="1"/>
    <col min="15878" max="15878" width="18" bestFit="1" customWidth="1"/>
    <col min="15879" max="15879" width="17.7109375" bestFit="1" customWidth="1"/>
    <col min="15880" max="15880" width="18.140625" bestFit="1" customWidth="1"/>
    <col min="15881" max="15881" width="12.85546875" bestFit="1" customWidth="1"/>
    <col min="15882" max="15882" width="16" bestFit="1" customWidth="1"/>
    <col min="16125" max="16125" width="11.140625" customWidth="1"/>
    <col min="16126" max="16126" width="18" bestFit="1" customWidth="1"/>
    <col min="16127" max="16127" width="10.7109375" customWidth="1"/>
    <col min="16128" max="16128" width="95.42578125" bestFit="1" customWidth="1"/>
    <col min="16129" max="16129" width="9.85546875" bestFit="1" customWidth="1"/>
    <col min="16130" max="16130" width="5.7109375" bestFit="1" customWidth="1"/>
    <col min="16131" max="16131" width="12.28515625" bestFit="1" customWidth="1"/>
    <col min="16132" max="16133" width="12.140625" bestFit="1" customWidth="1"/>
    <col min="16134" max="16134" width="18" bestFit="1" customWidth="1"/>
    <col min="16135" max="16135" width="17.7109375" bestFit="1" customWidth="1"/>
    <col min="16136" max="16136" width="18.140625" bestFit="1" customWidth="1"/>
    <col min="16137" max="16137" width="12.85546875" bestFit="1" customWidth="1"/>
    <col min="16138" max="16138" width="16" bestFit="1" customWidth="1"/>
  </cols>
  <sheetData>
    <row r="1" spans="1:11" ht="90" customHeight="1" thickBot="1" x14ac:dyDescent="0.3">
      <c r="A1" s="120"/>
      <c r="B1" s="119"/>
      <c r="C1" s="117"/>
      <c r="D1" s="209"/>
      <c r="E1" s="209"/>
      <c r="F1" s="209"/>
      <c r="G1" s="209"/>
      <c r="H1" s="147"/>
      <c r="I1" s="247" t="s">
        <v>768</v>
      </c>
      <c r="J1" s="248"/>
    </row>
    <row r="2" spans="1:11" ht="16.5" thickBot="1" x14ac:dyDescent="0.3">
      <c r="A2" s="121"/>
      <c r="B2" s="118"/>
      <c r="C2" s="118"/>
      <c r="D2" s="230"/>
      <c r="E2" s="109"/>
      <c r="F2" s="110" t="s">
        <v>53</v>
      </c>
      <c r="G2" s="210">
        <f ca="1">TODAY()</f>
        <v>46083</v>
      </c>
      <c r="H2" s="211"/>
      <c r="I2" s="210"/>
      <c r="J2" s="211"/>
    </row>
    <row r="3" spans="1:11" ht="28.5" customHeight="1" thickBot="1" x14ac:dyDescent="0.3">
      <c r="A3" s="263" t="s">
        <v>189</v>
      </c>
      <c r="B3" s="212"/>
      <c r="C3" s="212"/>
      <c r="D3" s="212"/>
      <c r="E3" s="212"/>
      <c r="F3" s="212"/>
      <c r="G3" s="212"/>
      <c r="H3" s="213"/>
      <c r="I3" s="231"/>
      <c r="J3" s="231"/>
    </row>
    <row r="4" spans="1:11" s="90" customFormat="1" ht="45" customHeight="1" x14ac:dyDescent="0.2">
      <c r="A4" s="222" t="s">
        <v>756</v>
      </c>
      <c r="B4" s="223"/>
      <c r="C4" s="223"/>
      <c r="D4" s="224"/>
      <c r="E4" s="139" t="s">
        <v>70</v>
      </c>
      <c r="F4" s="101" t="s">
        <v>71</v>
      </c>
      <c r="G4" s="260" t="s">
        <v>289</v>
      </c>
      <c r="H4" s="215"/>
      <c r="I4" s="214" t="s">
        <v>767</v>
      </c>
      <c r="J4" s="215"/>
    </row>
    <row r="5" spans="1:11" s="90" customFormat="1" ht="62.45" customHeight="1" thickBot="1" x14ac:dyDescent="0.25">
      <c r="A5" s="225" t="s">
        <v>755</v>
      </c>
      <c r="B5" s="226"/>
      <c r="C5" s="226"/>
      <c r="D5" s="227"/>
      <c r="E5" s="140">
        <v>0.33250000000000002</v>
      </c>
      <c r="F5" s="141">
        <v>0.15570000000000001</v>
      </c>
      <c r="G5" s="261"/>
      <c r="H5" s="262"/>
      <c r="I5" s="216"/>
      <c r="J5" s="217"/>
    </row>
    <row r="6" spans="1:11" s="90" customFormat="1" ht="18.75" customHeight="1" x14ac:dyDescent="0.2">
      <c r="A6" s="258" t="s">
        <v>0</v>
      </c>
      <c r="B6" s="256" t="s">
        <v>54</v>
      </c>
      <c r="C6" s="257"/>
      <c r="D6" s="254" t="s">
        <v>1</v>
      </c>
      <c r="E6" s="252" t="s">
        <v>55</v>
      </c>
      <c r="F6" s="250" t="s">
        <v>72</v>
      </c>
      <c r="G6" s="207" t="s">
        <v>280</v>
      </c>
      <c r="H6" s="208" t="s">
        <v>187</v>
      </c>
      <c r="I6" s="218" t="s">
        <v>280</v>
      </c>
      <c r="J6" s="208" t="s">
        <v>187</v>
      </c>
    </row>
    <row r="7" spans="1:11" s="90" customFormat="1" ht="22.5" customHeight="1" thickBot="1" x14ac:dyDescent="0.25">
      <c r="A7" s="259"/>
      <c r="B7" s="95" t="s">
        <v>56</v>
      </c>
      <c r="C7" s="95" t="s">
        <v>2</v>
      </c>
      <c r="D7" s="255"/>
      <c r="E7" s="253"/>
      <c r="F7" s="251"/>
      <c r="G7" s="249"/>
      <c r="H7" s="229"/>
      <c r="I7" s="219"/>
      <c r="J7" s="229"/>
    </row>
    <row r="8" spans="1:11" x14ac:dyDescent="0.25">
      <c r="A8" s="133">
        <v>1</v>
      </c>
      <c r="B8" s="134"/>
      <c r="C8" s="134"/>
      <c r="D8" s="135" t="s">
        <v>752</v>
      </c>
      <c r="E8" s="134"/>
      <c r="F8" s="134"/>
      <c r="G8" s="134"/>
      <c r="H8" s="148">
        <v>10744.73</v>
      </c>
      <c r="I8" s="133"/>
      <c r="J8" s="148" t="e">
        <f>SUMIF(#REF!,'ORÇAMENTO SINTÉTICO-RESUMO'!C8,#REF!)</f>
        <v>#REF!</v>
      </c>
    </row>
    <row r="9" spans="1:11" ht="42.75" x14ac:dyDescent="0.25">
      <c r="A9" s="165" t="s">
        <v>59</v>
      </c>
      <c r="B9" s="162" t="s">
        <v>131</v>
      </c>
      <c r="C9" s="162" t="s">
        <v>57</v>
      </c>
      <c r="D9" s="164" t="s">
        <v>132</v>
      </c>
      <c r="E9" s="162" t="s">
        <v>60</v>
      </c>
      <c r="F9" s="142">
        <v>6</v>
      </c>
      <c r="G9" s="143">
        <v>466.65</v>
      </c>
      <c r="H9" s="149">
        <v>3880.13</v>
      </c>
      <c r="I9" s="241"/>
      <c r="J9" s="149">
        <f>ROUND(I9*$F9,2)</f>
        <v>0</v>
      </c>
      <c r="K9" t="str">
        <f>IF(I9&lt;=G9,"OK","FALSO")</f>
        <v>OK</v>
      </c>
    </row>
    <row r="10" spans="1:11" ht="71.25" x14ac:dyDescent="0.25">
      <c r="A10" s="165" t="s">
        <v>285</v>
      </c>
      <c r="B10" s="162" t="s">
        <v>286</v>
      </c>
      <c r="C10" s="162" t="s">
        <v>133</v>
      </c>
      <c r="D10" s="164" t="s">
        <v>287</v>
      </c>
      <c r="E10" s="162" t="s">
        <v>60</v>
      </c>
      <c r="F10" s="142">
        <v>10.9</v>
      </c>
      <c r="G10" s="143">
        <v>454.45</v>
      </c>
      <c r="H10" s="149">
        <v>6864.6</v>
      </c>
      <c r="I10" s="241"/>
      <c r="J10" s="149">
        <f>ROUND(I10*$F10,2)</f>
        <v>0</v>
      </c>
      <c r="K10" t="str">
        <f>IF(I10&lt;=G10,"OK","FALSO")</f>
        <v>OK</v>
      </c>
    </row>
    <row r="11" spans="1:11" x14ac:dyDescent="0.25">
      <c r="A11" s="158">
        <v>2</v>
      </c>
      <c r="B11" s="157"/>
      <c r="C11" s="157"/>
      <c r="D11" s="156" t="s">
        <v>290</v>
      </c>
      <c r="E11" s="137"/>
      <c r="F11" s="137"/>
      <c r="G11" s="144"/>
      <c r="H11" s="150">
        <v>168227.64</v>
      </c>
      <c r="I11" s="244"/>
      <c r="J11" s="150" t="e">
        <f>SUMIF(#REF!,'ORÇAMENTO SINTÉTICO-RESUMO'!C11,#REF!)</f>
        <v>#REF!</v>
      </c>
      <c r="K11" t="str">
        <f t="shared" ref="K11:K74" si="0">IF(I11&lt;=G11,"OK","FALSO")</f>
        <v>OK</v>
      </c>
    </row>
    <row r="12" spans="1:11" x14ac:dyDescent="0.25">
      <c r="A12" s="158" t="s">
        <v>61</v>
      </c>
      <c r="B12" s="157"/>
      <c r="C12" s="157"/>
      <c r="D12" s="156" t="s">
        <v>291</v>
      </c>
      <c r="E12" s="137"/>
      <c r="F12" s="137"/>
      <c r="G12" s="144"/>
      <c r="H12" s="150">
        <v>1743.65</v>
      </c>
      <c r="I12" s="244"/>
      <c r="J12" s="150" t="e">
        <f>SUMIF(#REF!,'ORÇAMENTO SINTÉTICO-RESUMO'!C12,#REF!)</f>
        <v>#REF!</v>
      </c>
      <c r="K12" t="str">
        <f t="shared" si="0"/>
        <v>OK</v>
      </c>
    </row>
    <row r="13" spans="1:11" ht="42.75" x14ac:dyDescent="0.25">
      <c r="A13" s="153" t="s">
        <v>191</v>
      </c>
      <c r="B13" s="154" t="s">
        <v>80</v>
      </c>
      <c r="C13" s="154" t="s">
        <v>57</v>
      </c>
      <c r="D13" s="155" t="s">
        <v>113</v>
      </c>
      <c r="E13" s="154" t="s">
        <v>62</v>
      </c>
      <c r="F13" s="142">
        <v>2.27</v>
      </c>
      <c r="G13" s="143">
        <v>110.18</v>
      </c>
      <c r="H13" s="149">
        <v>346.61</v>
      </c>
      <c r="I13" s="241"/>
      <c r="J13" s="149">
        <f t="shared" ref="J13:J16" si="1">ROUND(I13*$F13,2)</f>
        <v>0</v>
      </c>
      <c r="K13" t="str">
        <f t="shared" si="0"/>
        <v>OK</v>
      </c>
    </row>
    <row r="14" spans="1:11" ht="42.75" x14ac:dyDescent="0.25">
      <c r="A14" s="153" t="s">
        <v>192</v>
      </c>
      <c r="B14" s="154" t="s">
        <v>292</v>
      </c>
      <c r="C14" s="154" t="s">
        <v>57</v>
      </c>
      <c r="D14" s="155" t="s">
        <v>293</v>
      </c>
      <c r="E14" s="154" t="s">
        <v>78</v>
      </c>
      <c r="F14" s="142">
        <v>29.9</v>
      </c>
      <c r="G14" s="143">
        <v>16.78</v>
      </c>
      <c r="H14" s="149">
        <v>695.24</v>
      </c>
      <c r="I14" s="241"/>
      <c r="J14" s="149">
        <f t="shared" si="1"/>
        <v>0</v>
      </c>
      <c r="K14" t="str">
        <f t="shared" si="0"/>
        <v>OK</v>
      </c>
    </row>
    <row r="15" spans="1:11" ht="42.75" x14ac:dyDescent="0.25">
      <c r="A15" s="153" t="s">
        <v>193</v>
      </c>
      <c r="B15" s="154" t="s">
        <v>294</v>
      </c>
      <c r="C15" s="154" t="s">
        <v>57</v>
      </c>
      <c r="D15" s="155" t="s">
        <v>295</v>
      </c>
      <c r="E15" s="154" t="s">
        <v>60</v>
      </c>
      <c r="F15" s="142">
        <v>2.13</v>
      </c>
      <c r="G15" s="143">
        <v>153.11000000000001</v>
      </c>
      <c r="H15" s="149">
        <v>451.93</v>
      </c>
      <c r="I15" s="241"/>
      <c r="J15" s="149">
        <f t="shared" si="1"/>
        <v>0</v>
      </c>
      <c r="K15" t="str">
        <f t="shared" si="0"/>
        <v>OK</v>
      </c>
    </row>
    <row r="16" spans="1:11" ht="42.75" x14ac:dyDescent="0.25">
      <c r="A16" s="153" t="s">
        <v>194</v>
      </c>
      <c r="B16" s="154" t="s">
        <v>296</v>
      </c>
      <c r="C16" s="154" t="s">
        <v>57</v>
      </c>
      <c r="D16" s="155" t="s">
        <v>297</v>
      </c>
      <c r="E16" s="154" t="s">
        <v>62</v>
      </c>
      <c r="F16" s="142">
        <v>0.38</v>
      </c>
      <c r="G16" s="143">
        <v>474.49</v>
      </c>
      <c r="H16" s="149">
        <v>249.87</v>
      </c>
      <c r="I16" s="241"/>
      <c r="J16" s="149">
        <f t="shared" si="1"/>
        <v>0</v>
      </c>
      <c r="K16" t="str">
        <f t="shared" si="0"/>
        <v>OK</v>
      </c>
    </row>
    <row r="17" spans="1:11" x14ac:dyDescent="0.25">
      <c r="A17" s="136" t="s">
        <v>20</v>
      </c>
      <c r="B17" s="137"/>
      <c r="C17" s="137"/>
      <c r="D17" s="156" t="s">
        <v>298</v>
      </c>
      <c r="E17" s="137"/>
      <c r="F17" s="137"/>
      <c r="G17" s="144"/>
      <c r="H17" s="150">
        <v>946.54</v>
      </c>
      <c r="I17" s="244"/>
      <c r="J17" s="150" t="e">
        <f>SUMIF(#REF!,'ORÇAMENTO SINTÉTICO-RESUMO'!C17,#REF!)</f>
        <v>#REF!</v>
      </c>
      <c r="K17" t="str">
        <f t="shared" si="0"/>
        <v>OK</v>
      </c>
    </row>
    <row r="18" spans="1:11" ht="42.75" x14ac:dyDescent="0.25">
      <c r="A18" s="153" t="s">
        <v>195</v>
      </c>
      <c r="B18" s="154" t="s">
        <v>83</v>
      </c>
      <c r="C18" s="154" t="s">
        <v>57</v>
      </c>
      <c r="D18" s="155" t="s">
        <v>84</v>
      </c>
      <c r="E18" s="154" t="s">
        <v>78</v>
      </c>
      <c r="F18" s="142">
        <v>20.8</v>
      </c>
      <c r="G18" s="143">
        <v>12.94</v>
      </c>
      <c r="H18" s="149">
        <v>373.06</v>
      </c>
      <c r="I18" s="241"/>
      <c r="J18" s="149">
        <f t="shared" ref="J18:J21" si="2">ROUND(I18*$F18,2)</f>
        <v>0</v>
      </c>
      <c r="K18" t="str">
        <f t="shared" si="0"/>
        <v>OK</v>
      </c>
    </row>
    <row r="19" spans="1:11" ht="42.75" x14ac:dyDescent="0.25">
      <c r="A19" s="153" t="s">
        <v>196</v>
      </c>
      <c r="B19" s="154" t="s">
        <v>299</v>
      </c>
      <c r="C19" s="154" t="s">
        <v>57</v>
      </c>
      <c r="D19" s="155" t="s">
        <v>300</v>
      </c>
      <c r="E19" s="154" t="s">
        <v>78</v>
      </c>
      <c r="F19" s="142">
        <v>6.9</v>
      </c>
      <c r="G19" s="143">
        <v>11.85</v>
      </c>
      <c r="H19" s="149">
        <v>113.27</v>
      </c>
      <c r="I19" s="241"/>
      <c r="J19" s="149">
        <f t="shared" si="2"/>
        <v>0</v>
      </c>
      <c r="K19" t="str">
        <f t="shared" si="0"/>
        <v>OK</v>
      </c>
    </row>
    <row r="20" spans="1:11" ht="28.5" x14ac:dyDescent="0.25">
      <c r="A20" s="153" t="s">
        <v>197</v>
      </c>
      <c r="B20" s="154" t="s">
        <v>301</v>
      </c>
      <c r="C20" s="154" t="s">
        <v>168</v>
      </c>
      <c r="D20" s="155" t="s">
        <v>302</v>
      </c>
      <c r="E20" s="154" t="s">
        <v>60</v>
      </c>
      <c r="F20" s="142">
        <v>3.64</v>
      </c>
      <c r="G20" s="143">
        <v>65.16</v>
      </c>
      <c r="H20" s="149">
        <v>328.7</v>
      </c>
      <c r="I20" s="241"/>
      <c r="J20" s="149">
        <f t="shared" si="2"/>
        <v>0</v>
      </c>
      <c r="K20" t="str">
        <f t="shared" si="0"/>
        <v>OK</v>
      </c>
    </row>
    <row r="21" spans="1:11" ht="42.75" x14ac:dyDescent="0.25">
      <c r="A21" s="153" t="s">
        <v>198</v>
      </c>
      <c r="B21" s="154" t="s">
        <v>296</v>
      </c>
      <c r="C21" s="154" t="s">
        <v>57</v>
      </c>
      <c r="D21" s="155" t="s">
        <v>297</v>
      </c>
      <c r="E21" s="154" t="s">
        <v>62</v>
      </c>
      <c r="F21" s="142">
        <v>0.2</v>
      </c>
      <c r="G21" s="143">
        <v>474.49</v>
      </c>
      <c r="H21" s="149">
        <v>131.51</v>
      </c>
      <c r="I21" s="241"/>
      <c r="J21" s="149">
        <f t="shared" si="2"/>
        <v>0</v>
      </c>
      <c r="K21" t="str">
        <f t="shared" si="0"/>
        <v>OK</v>
      </c>
    </row>
    <row r="22" spans="1:11" x14ac:dyDescent="0.25">
      <c r="A22" s="158" t="s">
        <v>303</v>
      </c>
      <c r="B22" s="157"/>
      <c r="C22" s="157"/>
      <c r="D22" s="156" t="s">
        <v>306</v>
      </c>
      <c r="E22" s="137"/>
      <c r="F22" s="137"/>
      <c r="G22" s="144"/>
      <c r="H22" s="150">
        <v>1610.72</v>
      </c>
      <c r="I22" s="244"/>
      <c r="J22" s="150" t="e">
        <f>SUMIF(#REF!,'ORÇAMENTO SINTÉTICO-RESUMO'!C22,#REF!)</f>
        <v>#REF!</v>
      </c>
      <c r="K22" t="str">
        <f t="shared" si="0"/>
        <v>OK</v>
      </c>
    </row>
    <row r="23" spans="1:11" ht="42.75" x14ac:dyDescent="0.25">
      <c r="A23" s="153" t="s">
        <v>310</v>
      </c>
      <c r="B23" s="154" t="s">
        <v>83</v>
      </c>
      <c r="C23" s="154" t="s">
        <v>57</v>
      </c>
      <c r="D23" s="155" t="s">
        <v>84</v>
      </c>
      <c r="E23" s="154" t="s">
        <v>78</v>
      </c>
      <c r="F23" s="142">
        <v>27</v>
      </c>
      <c r="G23" s="143">
        <v>12.94</v>
      </c>
      <c r="H23" s="149">
        <v>484.26</v>
      </c>
      <c r="I23" s="241"/>
      <c r="J23" s="149">
        <f t="shared" ref="J23:J26" si="3">ROUND(I23*$F23,2)</f>
        <v>0</v>
      </c>
      <c r="K23" t="str">
        <f t="shared" si="0"/>
        <v>OK</v>
      </c>
    </row>
    <row r="24" spans="1:11" ht="42.75" x14ac:dyDescent="0.25">
      <c r="A24" s="153" t="s">
        <v>311</v>
      </c>
      <c r="B24" s="154" t="s">
        <v>299</v>
      </c>
      <c r="C24" s="154" t="s">
        <v>57</v>
      </c>
      <c r="D24" s="155" t="s">
        <v>300</v>
      </c>
      <c r="E24" s="154" t="s">
        <v>78</v>
      </c>
      <c r="F24" s="142">
        <v>12</v>
      </c>
      <c r="G24" s="143">
        <v>11.85</v>
      </c>
      <c r="H24" s="149">
        <v>197</v>
      </c>
      <c r="I24" s="241"/>
      <c r="J24" s="149">
        <f t="shared" si="3"/>
        <v>0</v>
      </c>
      <c r="K24" t="str">
        <f t="shared" si="0"/>
        <v>OK</v>
      </c>
    </row>
    <row r="25" spans="1:11" ht="28.5" x14ac:dyDescent="0.25">
      <c r="A25" s="153" t="s">
        <v>312</v>
      </c>
      <c r="B25" s="154" t="s">
        <v>301</v>
      </c>
      <c r="C25" s="154" t="s">
        <v>168</v>
      </c>
      <c r="D25" s="155" t="s">
        <v>302</v>
      </c>
      <c r="E25" s="154" t="s">
        <v>60</v>
      </c>
      <c r="F25" s="142">
        <v>7.38</v>
      </c>
      <c r="G25" s="143">
        <v>65.16</v>
      </c>
      <c r="H25" s="149">
        <v>666.44</v>
      </c>
      <c r="I25" s="241"/>
      <c r="J25" s="149">
        <f t="shared" si="3"/>
        <v>0</v>
      </c>
      <c r="K25" t="str">
        <f t="shared" si="0"/>
        <v>OK</v>
      </c>
    </row>
    <row r="26" spans="1:11" ht="42.75" x14ac:dyDescent="0.25">
      <c r="A26" s="153" t="s">
        <v>313</v>
      </c>
      <c r="B26" s="154" t="s">
        <v>296</v>
      </c>
      <c r="C26" s="154" t="s">
        <v>57</v>
      </c>
      <c r="D26" s="155" t="s">
        <v>297</v>
      </c>
      <c r="E26" s="154" t="s">
        <v>62</v>
      </c>
      <c r="F26" s="142">
        <v>0.4</v>
      </c>
      <c r="G26" s="143">
        <v>474.49</v>
      </c>
      <c r="H26" s="149">
        <v>263.02</v>
      </c>
      <c r="I26" s="241"/>
      <c r="J26" s="149">
        <f t="shared" si="3"/>
        <v>0</v>
      </c>
      <c r="K26" t="str">
        <f t="shared" si="0"/>
        <v>OK</v>
      </c>
    </row>
    <row r="27" spans="1:11" x14ac:dyDescent="0.25">
      <c r="A27" s="136" t="s">
        <v>26</v>
      </c>
      <c r="B27" s="137"/>
      <c r="C27" s="137"/>
      <c r="D27" s="156" t="s">
        <v>307</v>
      </c>
      <c r="E27" s="137"/>
      <c r="F27" s="137"/>
      <c r="G27" s="144"/>
      <c r="H27" s="150">
        <v>15308.33</v>
      </c>
      <c r="I27" s="244"/>
      <c r="J27" s="150" t="e">
        <f>SUMIF(#REF!,'ORÇAMENTO SINTÉTICO-RESUMO'!C27,#REF!)</f>
        <v>#REF!</v>
      </c>
      <c r="K27" t="str">
        <f t="shared" si="0"/>
        <v>OK</v>
      </c>
    </row>
    <row r="28" spans="1:11" ht="42.75" x14ac:dyDescent="0.25">
      <c r="A28" s="153" t="s">
        <v>314</v>
      </c>
      <c r="B28" s="154" t="s">
        <v>212</v>
      </c>
      <c r="C28" s="154" t="s">
        <v>57</v>
      </c>
      <c r="D28" s="155" t="s">
        <v>213</v>
      </c>
      <c r="E28" s="154" t="s">
        <v>78</v>
      </c>
      <c r="F28" s="142">
        <v>0.3</v>
      </c>
      <c r="G28" s="143">
        <v>25.89</v>
      </c>
      <c r="H28" s="149">
        <v>10.77</v>
      </c>
      <c r="I28" s="241"/>
      <c r="J28" s="149">
        <f t="shared" ref="J28:J32" si="4">ROUND(I28*$F28,2)</f>
        <v>0</v>
      </c>
      <c r="K28" t="str">
        <f t="shared" si="0"/>
        <v>OK</v>
      </c>
    </row>
    <row r="29" spans="1:11" ht="42.75" x14ac:dyDescent="0.25">
      <c r="A29" s="153" t="s">
        <v>315</v>
      </c>
      <c r="B29" s="154" t="s">
        <v>216</v>
      </c>
      <c r="C29" s="154" t="s">
        <v>57</v>
      </c>
      <c r="D29" s="155" t="s">
        <v>217</v>
      </c>
      <c r="E29" s="154" t="s">
        <v>78</v>
      </c>
      <c r="F29" s="142">
        <v>287.8</v>
      </c>
      <c r="G29" s="143">
        <v>17.18</v>
      </c>
      <c r="H29" s="149">
        <v>6853.03</v>
      </c>
      <c r="I29" s="241"/>
      <c r="J29" s="149">
        <f t="shared" si="4"/>
        <v>0</v>
      </c>
      <c r="K29" t="str">
        <f t="shared" si="0"/>
        <v>OK</v>
      </c>
    </row>
    <row r="30" spans="1:11" ht="42.75" x14ac:dyDescent="0.25">
      <c r="A30" s="153" t="s">
        <v>316</v>
      </c>
      <c r="B30" s="154" t="s">
        <v>214</v>
      </c>
      <c r="C30" s="154" t="s">
        <v>57</v>
      </c>
      <c r="D30" s="155" t="s">
        <v>215</v>
      </c>
      <c r="E30" s="154" t="s">
        <v>78</v>
      </c>
      <c r="F30" s="142">
        <v>31.3</v>
      </c>
      <c r="G30" s="143">
        <v>23.43</v>
      </c>
      <c r="H30" s="149">
        <v>1016.41</v>
      </c>
      <c r="I30" s="241"/>
      <c r="J30" s="149">
        <f t="shared" si="4"/>
        <v>0</v>
      </c>
      <c r="K30" t="str">
        <f t="shared" si="0"/>
        <v>OK</v>
      </c>
    </row>
    <row r="31" spans="1:11" ht="42.75" x14ac:dyDescent="0.25">
      <c r="A31" s="153" t="s">
        <v>317</v>
      </c>
      <c r="B31" s="154" t="s">
        <v>318</v>
      </c>
      <c r="C31" s="154" t="s">
        <v>57</v>
      </c>
      <c r="D31" s="155" t="s">
        <v>319</v>
      </c>
      <c r="E31" s="154" t="s">
        <v>60</v>
      </c>
      <c r="F31" s="142">
        <v>23.59</v>
      </c>
      <c r="G31" s="143">
        <v>165.67</v>
      </c>
      <c r="H31" s="149">
        <v>5416.02</v>
      </c>
      <c r="I31" s="241"/>
      <c r="J31" s="149">
        <f t="shared" si="4"/>
        <v>0</v>
      </c>
      <c r="K31" t="str">
        <f t="shared" si="0"/>
        <v>OK</v>
      </c>
    </row>
    <row r="32" spans="1:11" ht="42.75" x14ac:dyDescent="0.25">
      <c r="A32" s="153" t="s">
        <v>320</v>
      </c>
      <c r="B32" s="154" t="s">
        <v>296</v>
      </c>
      <c r="C32" s="154" t="s">
        <v>57</v>
      </c>
      <c r="D32" s="155" t="s">
        <v>297</v>
      </c>
      <c r="E32" s="154" t="s">
        <v>62</v>
      </c>
      <c r="F32" s="142">
        <v>3.06</v>
      </c>
      <c r="G32" s="143">
        <v>474.49</v>
      </c>
      <c r="H32" s="149">
        <v>2012.1</v>
      </c>
      <c r="I32" s="241"/>
      <c r="J32" s="149">
        <f t="shared" si="4"/>
        <v>0</v>
      </c>
      <c r="K32" t="str">
        <f t="shared" si="0"/>
        <v>OK</v>
      </c>
    </row>
    <row r="33" spans="1:11" x14ac:dyDescent="0.25">
      <c r="A33" s="158" t="s">
        <v>304</v>
      </c>
      <c r="B33" s="157"/>
      <c r="C33" s="157"/>
      <c r="D33" s="156" t="s">
        <v>308</v>
      </c>
      <c r="E33" s="137"/>
      <c r="F33" s="137"/>
      <c r="G33" s="144"/>
      <c r="H33" s="150">
        <v>3468.31</v>
      </c>
      <c r="I33" s="244"/>
      <c r="J33" s="150" t="e">
        <f>SUMIF(#REF!,'ORÇAMENTO SINTÉTICO-RESUMO'!C33,#REF!)</f>
        <v>#REF!</v>
      </c>
      <c r="K33" t="str">
        <f t="shared" si="0"/>
        <v>OK</v>
      </c>
    </row>
    <row r="34" spans="1:11" ht="42.75" x14ac:dyDescent="0.25">
      <c r="A34" s="153" t="s">
        <v>321</v>
      </c>
      <c r="B34" s="154" t="s">
        <v>218</v>
      </c>
      <c r="C34" s="154" t="s">
        <v>57</v>
      </c>
      <c r="D34" s="155" t="s">
        <v>219</v>
      </c>
      <c r="E34" s="154" t="s">
        <v>78</v>
      </c>
      <c r="F34" s="142">
        <v>13.7</v>
      </c>
      <c r="G34" s="143">
        <v>15.72</v>
      </c>
      <c r="H34" s="149">
        <v>298.47000000000003</v>
      </c>
      <c r="I34" s="241"/>
      <c r="J34" s="149">
        <f t="shared" ref="J34:J37" si="5">ROUND(I34*$F34,2)</f>
        <v>0</v>
      </c>
      <c r="K34" t="str">
        <f t="shared" si="0"/>
        <v>OK</v>
      </c>
    </row>
    <row r="35" spans="1:11" ht="42.75" x14ac:dyDescent="0.25">
      <c r="A35" s="153" t="s">
        <v>322</v>
      </c>
      <c r="B35" s="154" t="s">
        <v>220</v>
      </c>
      <c r="C35" s="154" t="s">
        <v>57</v>
      </c>
      <c r="D35" s="155" t="s">
        <v>221</v>
      </c>
      <c r="E35" s="154" t="s">
        <v>78</v>
      </c>
      <c r="F35" s="142">
        <v>30.2</v>
      </c>
      <c r="G35" s="143">
        <v>14.83</v>
      </c>
      <c r="H35" s="149">
        <v>620.52</v>
      </c>
      <c r="I35" s="241"/>
      <c r="J35" s="149">
        <f t="shared" si="5"/>
        <v>0</v>
      </c>
      <c r="K35" t="str">
        <f t="shared" si="0"/>
        <v>OK</v>
      </c>
    </row>
    <row r="36" spans="1:11" ht="42.75" x14ac:dyDescent="0.25">
      <c r="A36" s="153" t="s">
        <v>323</v>
      </c>
      <c r="B36" s="154" t="s">
        <v>157</v>
      </c>
      <c r="C36" s="154" t="s">
        <v>57</v>
      </c>
      <c r="D36" s="155" t="s">
        <v>158</v>
      </c>
      <c r="E36" s="154" t="s">
        <v>60</v>
      </c>
      <c r="F36" s="142">
        <v>14.15</v>
      </c>
      <c r="G36" s="143">
        <v>59.92</v>
      </c>
      <c r="H36" s="149">
        <v>1175.04</v>
      </c>
      <c r="I36" s="241"/>
      <c r="J36" s="149">
        <f t="shared" si="5"/>
        <v>0</v>
      </c>
      <c r="K36" t="str">
        <f t="shared" si="0"/>
        <v>OK</v>
      </c>
    </row>
    <row r="37" spans="1:11" ht="42.75" x14ac:dyDescent="0.25">
      <c r="A37" s="153" t="s">
        <v>324</v>
      </c>
      <c r="B37" s="154" t="s">
        <v>296</v>
      </c>
      <c r="C37" s="154" t="s">
        <v>57</v>
      </c>
      <c r="D37" s="155" t="s">
        <v>297</v>
      </c>
      <c r="E37" s="154" t="s">
        <v>62</v>
      </c>
      <c r="F37" s="142">
        <v>2.09</v>
      </c>
      <c r="G37" s="143">
        <v>474.49</v>
      </c>
      <c r="H37" s="149">
        <v>1374.28</v>
      </c>
      <c r="I37" s="241"/>
      <c r="J37" s="149">
        <f t="shared" si="5"/>
        <v>0</v>
      </c>
      <c r="K37" t="str">
        <f t="shared" si="0"/>
        <v>OK</v>
      </c>
    </row>
    <row r="38" spans="1:11" x14ac:dyDescent="0.25">
      <c r="A38" s="136" t="s">
        <v>305</v>
      </c>
      <c r="B38" s="137"/>
      <c r="C38" s="137"/>
      <c r="D38" s="156" t="s">
        <v>309</v>
      </c>
      <c r="E38" s="137"/>
      <c r="F38" s="137"/>
      <c r="G38" s="144"/>
      <c r="H38" s="150">
        <v>46577.96</v>
      </c>
      <c r="I38" s="244"/>
      <c r="J38" s="150" t="e">
        <f>SUMIF(#REF!,'ORÇAMENTO SINTÉTICO-RESUMO'!C38,#REF!)</f>
        <v>#REF!</v>
      </c>
      <c r="K38" t="str">
        <f t="shared" si="0"/>
        <v>OK</v>
      </c>
    </row>
    <row r="39" spans="1:11" ht="42.75" x14ac:dyDescent="0.25">
      <c r="A39" s="153" t="s">
        <v>325</v>
      </c>
      <c r="B39" s="154" t="s">
        <v>83</v>
      </c>
      <c r="C39" s="154" t="s">
        <v>57</v>
      </c>
      <c r="D39" s="155" t="s">
        <v>84</v>
      </c>
      <c r="E39" s="154" t="s">
        <v>78</v>
      </c>
      <c r="F39" s="142">
        <v>463.5</v>
      </c>
      <c r="G39" s="143">
        <v>12.94</v>
      </c>
      <c r="H39" s="149">
        <v>8313.08</v>
      </c>
      <c r="I39" s="241"/>
      <c r="J39" s="149">
        <f t="shared" ref="J39:J44" si="6">ROUND(I39*$F39,2)</f>
        <v>0</v>
      </c>
      <c r="K39" t="str">
        <f t="shared" si="0"/>
        <v>OK</v>
      </c>
    </row>
    <row r="40" spans="1:11" ht="42.75" x14ac:dyDescent="0.25">
      <c r="A40" s="153" t="s">
        <v>326</v>
      </c>
      <c r="B40" s="154" t="s">
        <v>210</v>
      </c>
      <c r="C40" s="154" t="s">
        <v>57</v>
      </c>
      <c r="D40" s="155" t="s">
        <v>211</v>
      </c>
      <c r="E40" s="154" t="s">
        <v>78</v>
      </c>
      <c r="F40" s="142">
        <v>515.5</v>
      </c>
      <c r="G40" s="143">
        <v>10.9</v>
      </c>
      <c r="H40" s="149">
        <v>7789.49</v>
      </c>
      <c r="I40" s="241"/>
      <c r="J40" s="149">
        <f t="shared" si="6"/>
        <v>0</v>
      </c>
      <c r="K40" t="str">
        <f t="shared" si="0"/>
        <v>OK</v>
      </c>
    </row>
    <row r="41" spans="1:11" ht="42.75" x14ac:dyDescent="0.25">
      <c r="A41" s="153" t="s">
        <v>327</v>
      </c>
      <c r="B41" s="154" t="s">
        <v>299</v>
      </c>
      <c r="C41" s="154" t="s">
        <v>57</v>
      </c>
      <c r="D41" s="155" t="s">
        <v>300</v>
      </c>
      <c r="E41" s="154" t="s">
        <v>78</v>
      </c>
      <c r="F41" s="142">
        <v>279.7</v>
      </c>
      <c r="G41" s="143">
        <v>11.85</v>
      </c>
      <c r="H41" s="149">
        <v>4591.67</v>
      </c>
      <c r="I41" s="241"/>
      <c r="J41" s="149">
        <f t="shared" si="6"/>
        <v>0</v>
      </c>
      <c r="K41" t="str">
        <f t="shared" si="0"/>
        <v>OK</v>
      </c>
    </row>
    <row r="42" spans="1:11" ht="28.5" x14ac:dyDescent="0.25">
      <c r="A42" s="153" t="s">
        <v>328</v>
      </c>
      <c r="B42" s="154" t="s">
        <v>301</v>
      </c>
      <c r="C42" s="154" t="s">
        <v>168</v>
      </c>
      <c r="D42" s="155" t="s">
        <v>302</v>
      </c>
      <c r="E42" s="154" t="s">
        <v>60</v>
      </c>
      <c r="F42" s="142">
        <v>163.58000000000001</v>
      </c>
      <c r="G42" s="143">
        <v>65.16</v>
      </c>
      <c r="H42" s="149">
        <v>14771.85</v>
      </c>
      <c r="I42" s="241"/>
      <c r="J42" s="149">
        <f t="shared" si="6"/>
        <v>0</v>
      </c>
      <c r="K42" t="str">
        <f t="shared" si="0"/>
        <v>OK</v>
      </c>
    </row>
    <row r="43" spans="1:11" ht="42.75" x14ac:dyDescent="0.25">
      <c r="A43" s="153" t="s">
        <v>329</v>
      </c>
      <c r="B43" s="154" t="s">
        <v>296</v>
      </c>
      <c r="C43" s="154" t="s">
        <v>57</v>
      </c>
      <c r="D43" s="155" t="s">
        <v>297</v>
      </c>
      <c r="E43" s="154" t="s">
        <v>62</v>
      </c>
      <c r="F43" s="142">
        <v>9.51</v>
      </c>
      <c r="G43" s="143">
        <v>474.49</v>
      </c>
      <c r="H43" s="149">
        <v>6253.29</v>
      </c>
      <c r="I43" s="241"/>
      <c r="J43" s="149">
        <f t="shared" si="6"/>
        <v>0</v>
      </c>
      <c r="K43" t="str">
        <f t="shared" si="0"/>
        <v>OK</v>
      </c>
    </row>
    <row r="44" spans="1:11" ht="42.75" x14ac:dyDescent="0.25">
      <c r="A44" s="153" t="s">
        <v>330</v>
      </c>
      <c r="B44" s="154" t="s">
        <v>331</v>
      </c>
      <c r="C44" s="154" t="s">
        <v>133</v>
      </c>
      <c r="D44" s="155" t="s">
        <v>332</v>
      </c>
      <c r="E44" s="154" t="s">
        <v>62</v>
      </c>
      <c r="F44" s="142">
        <v>0.47</v>
      </c>
      <c r="G44" s="143">
        <v>7459.52</v>
      </c>
      <c r="H44" s="149">
        <v>4858.58</v>
      </c>
      <c r="I44" s="241"/>
      <c r="J44" s="149">
        <f t="shared" si="6"/>
        <v>0</v>
      </c>
      <c r="K44" t="str">
        <f t="shared" si="0"/>
        <v>OK</v>
      </c>
    </row>
    <row r="45" spans="1:11" x14ac:dyDescent="0.25">
      <c r="A45" s="136" t="s">
        <v>333</v>
      </c>
      <c r="B45" s="137"/>
      <c r="C45" s="137"/>
      <c r="D45" s="156" t="s">
        <v>335</v>
      </c>
      <c r="E45" s="137"/>
      <c r="F45" s="137"/>
      <c r="G45" s="144"/>
      <c r="H45" s="150">
        <v>9029.9500000000007</v>
      </c>
      <c r="I45" s="244"/>
      <c r="J45" s="150" t="e">
        <f>SUMIF(#REF!,'ORÇAMENTO SINTÉTICO-RESUMO'!C45,#REF!)</f>
        <v>#REF!</v>
      </c>
      <c r="K45" t="str">
        <f t="shared" si="0"/>
        <v>OK</v>
      </c>
    </row>
    <row r="46" spans="1:11" ht="42.75" x14ac:dyDescent="0.25">
      <c r="A46" s="153" t="s">
        <v>344</v>
      </c>
      <c r="B46" s="154" t="s">
        <v>83</v>
      </c>
      <c r="C46" s="154" t="s">
        <v>57</v>
      </c>
      <c r="D46" s="155" t="s">
        <v>84</v>
      </c>
      <c r="E46" s="154" t="s">
        <v>78</v>
      </c>
      <c r="F46" s="142">
        <v>129.6</v>
      </c>
      <c r="G46" s="143">
        <v>12.94</v>
      </c>
      <c r="H46" s="149">
        <v>2324.4299999999998</v>
      </c>
      <c r="I46" s="241"/>
      <c r="J46" s="149">
        <f t="shared" ref="J46:J51" si="7">ROUND(I46*$F46,2)</f>
        <v>0</v>
      </c>
      <c r="K46" t="str">
        <f t="shared" si="0"/>
        <v>OK</v>
      </c>
    </row>
    <row r="47" spans="1:11" ht="42.75" x14ac:dyDescent="0.25">
      <c r="A47" s="153" t="s">
        <v>345</v>
      </c>
      <c r="B47" s="154" t="s">
        <v>210</v>
      </c>
      <c r="C47" s="154" t="s">
        <v>57</v>
      </c>
      <c r="D47" s="155" t="s">
        <v>211</v>
      </c>
      <c r="E47" s="154" t="s">
        <v>78</v>
      </c>
      <c r="F47" s="142">
        <v>30</v>
      </c>
      <c r="G47" s="143">
        <v>10.9</v>
      </c>
      <c r="H47" s="149">
        <v>453.32</v>
      </c>
      <c r="I47" s="241"/>
      <c r="J47" s="149">
        <f t="shared" si="7"/>
        <v>0</v>
      </c>
      <c r="K47" t="str">
        <f t="shared" si="0"/>
        <v>OK</v>
      </c>
    </row>
    <row r="48" spans="1:11" ht="42.75" x14ac:dyDescent="0.25">
      <c r="A48" s="153" t="s">
        <v>346</v>
      </c>
      <c r="B48" s="154" t="s">
        <v>299</v>
      </c>
      <c r="C48" s="154" t="s">
        <v>57</v>
      </c>
      <c r="D48" s="155" t="s">
        <v>300</v>
      </c>
      <c r="E48" s="154" t="s">
        <v>78</v>
      </c>
      <c r="F48" s="142">
        <v>67.099999999999994</v>
      </c>
      <c r="G48" s="143">
        <v>11.85</v>
      </c>
      <c r="H48" s="149">
        <v>1101.54</v>
      </c>
      <c r="I48" s="241"/>
      <c r="J48" s="149">
        <f t="shared" si="7"/>
        <v>0</v>
      </c>
      <c r="K48" t="str">
        <f t="shared" si="0"/>
        <v>OK</v>
      </c>
    </row>
    <row r="49" spans="1:11" ht="28.5" x14ac:dyDescent="0.25">
      <c r="A49" s="153" t="s">
        <v>347</v>
      </c>
      <c r="B49" s="154" t="s">
        <v>301</v>
      </c>
      <c r="C49" s="154" t="s">
        <v>168</v>
      </c>
      <c r="D49" s="155" t="s">
        <v>302</v>
      </c>
      <c r="E49" s="154" t="s">
        <v>60</v>
      </c>
      <c r="F49" s="142">
        <v>39.78</v>
      </c>
      <c r="G49" s="143">
        <v>65.16</v>
      </c>
      <c r="H49" s="149">
        <v>3592.27</v>
      </c>
      <c r="I49" s="241"/>
      <c r="J49" s="149">
        <f t="shared" si="7"/>
        <v>0</v>
      </c>
      <c r="K49" t="str">
        <f t="shared" si="0"/>
        <v>OK</v>
      </c>
    </row>
    <row r="50" spans="1:11" ht="42.75" x14ac:dyDescent="0.25">
      <c r="A50" s="153" t="s">
        <v>348</v>
      </c>
      <c r="B50" s="154" t="s">
        <v>296</v>
      </c>
      <c r="C50" s="154" t="s">
        <v>57</v>
      </c>
      <c r="D50" s="155" t="s">
        <v>297</v>
      </c>
      <c r="E50" s="154" t="s">
        <v>62</v>
      </c>
      <c r="F50" s="142">
        <v>2.37</v>
      </c>
      <c r="G50" s="143">
        <v>474.49</v>
      </c>
      <c r="H50" s="149">
        <v>1558.39</v>
      </c>
      <c r="I50" s="241"/>
      <c r="J50" s="149">
        <f t="shared" si="7"/>
        <v>0</v>
      </c>
      <c r="K50" t="str">
        <f t="shared" si="0"/>
        <v>OK</v>
      </c>
    </row>
    <row r="51" spans="1:11" ht="42.75" x14ac:dyDescent="0.25">
      <c r="A51" s="153" t="s">
        <v>330</v>
      </c>
      <c r="B51" s="154" t="s">
        <v>331</v>
      </c>
      <c r="C51" s="154" t="s">
        <v>133</v>
      </c>
      <c r="D51" s="155" t="s">
        <v>332</v>
      </c>
      <c r="E51" s="154" t="s">
        <v>62</v>
      </c>
      <c r="F51" s="142">
        <v>0.47</v>
      </c>
      <c r="G51" s="143">
        <v>7459.52</v>
      </c>
      <c r="H51" s="149">
        <v>4858.58</v>
      </c>
      <c r="I51" s="241"/>
      <c r="J51" s="149">
        <f t="shared" si="7"/>
        <v>0</v>
      </c>
      <c r="K51" t="str">
        <f t="shared" si="0"/>
        <v>OK</v>
      </c>
    </row>
    <row r="52" spans="1:11" x14ac:dyDescent="0.25">
      <c r="A52" s="136" t="s">
        <v>334</v>
      </c>
      <c r="B52" s="137"/>
      <c r="C52" s="137"/>
      <c r="D52" s="156" t="s">
        <v>336</v>
      </c>
      <c r="E52" s="137"/>
      <c r="F52" s="137"/>
      <c r="G52" s="144"/>
      <c r="H52" s="150">
        <v>754.86</v>
      </c>
      <c r="I52" s="244"/>
      <c r="J52" s="150" t="e">
        <f>SUMIF(#REF!,'ORÇAMENTO SINTÉTICO-RESUMO'!C52,#REF!)</f>
        <v>#REF!</v>
      </c>
      <c r="K52" t="str">
        <f t="shared" si="0"/>
        <v>OK</v>
      </c>
    </row>
    <row r="53" spans="1:11" ht="42.75" x14ac:dyDescent="0.25">
      <c r="A53" s="153" t="s">
        <v>349</v>
      </c>
      <c r="B53" s="154" t="s">
        <v>292</v>
      </c>
      <c r="C53" s="154" t="s">
        <v>57</v>
      </c>
      <c r="D53" s="155" t="s">
        <v>293</v>
      </c>
      <c r="E53" s="154" t="s">
        <v>78</v>
      </c>
      <c r="F53" s="142">
        <v>10.7</v>
      </c>
      <c r="G53" s="143">
        <v>16.78</v>
      </c>
      <c r="H53" s="149">
        <v>248.8</v>
      </c>
      <c r="I53" s="241"/>
      <c r="J53" s="149">
        <f t="shared" ref="J53:J56" si="8">ROUND(I53*$F53,2)</f>
        <v>0</v>
      </c>
      <c r="K53" t="str">
        <f t="shared" si="0"/>
        <v>OK</v>
      </c>
    </row>
    <row r="54" spans="1:11" ht="42.75" x14ac:dyDescent="0.25">
      <c r="A54" s="153" t="s">
        <v>350</v>
      </c>
      <c r="B54" s="154" t="s">
        <v>351</v>
      </c>
      <c r="C54" s="154" t="s">
        <v>57</v>
      </c>
      <c r="D54" s="155" t="s">
        <v>352</v>
      </c>
      <c r="E54" s="154" t="s">
        <v>78</v>
      </c>
      <c r="F54" s="142">
        <v>3.1</v>
      </c>
      <c r="G54" s="143">
        <v>19.559999999999999</v>
      </c>
      <c r="H54" s="149">
        <v>84.02</v>
      </c>
      <c r="I54" s="241"/>
      <c r="J54" s="149">
        <f t="shared" si="8"/>
        <v>0</v>
      </c>
      <c r="K54" t="str">
        <f t="shared" si="0"/>
        <v>OK</v>
      </c>
    </row>
    <row r="55" spans="1:11" ht="42.75" x14ac:dyDescent="0.25">
      <c r="A55" s="153" t="s">
        <v>353</v>
      </c>
      <c r="B55" s="154" t="s">
        <v>136</v>
      </c>
      <c r="C55" s="154" t="s">
        <v>57</v>
      </c>
      <c r="D55" s="155" t="s">
        <v>137</v>
      </c>
      <c r="E55" s="154" t="s">
        <v>60</v>
      </c>
      <c r="F55" s="142">
        <v>2.89</v>
      </c>
      <c r="G55" s="143">
        <v>75.83</v>
      </c>
      <c r="H55" s="149">
        <v>303.68</v>
      </c>
      <c r="I55" s="241"/>
      <c r="J55" s="149">
        <f t="shared" si="8"/>
        <v>0</v>
      </c>
      <c r="K55" t="str">
        <f t="shared" si="0"/>
        <v>OK</v>
      </c>
    </row>
    <row r="56" spans="1:11" ht="42.75" x14ac:dyDescent="0.25">
      <c r="A56" s="153" t="s">
        <v>354</v>
      </c>
      <c r="B56" s="154" t="s">
        <v>296</v>
      </c>
      <c r="C56" s="154" t="s">
        <v>57</v>
      </c>
      <c r="D56" s="155" t="s">
        <v>297</v>
      </c>
      <c r="E56" s="154" t="s">
        <v>62</v>
      </c>
      <c r="F56" s="142">
        <v>0.18</v>
      </c>
      <c r="G56" s="143">
        <v>474.49</v>
      </c>
      <c r="H56" s="149">
        <v>118.36</v>
      </c>
      <c r="I56" s="241"/>
      <c r="J56" s="149">
        <f t="shared" si="8"/>
        <v>0</v>
      </c>
      <c r="K56" t="str">
        <f t="shared" si="0"/>
        <v>OK</v>
      </c>
    </row>
    <row r="57" spans="1:11" x14ac:dyDescent="0.25">
      <c r="A57" s="136" t="s">
        <v>337</v>
      </c>
      <c r="B57" s="137"/>
      <c r="C57" s="137"/>
      <c r="D57" s="156" t="s">
        <v>341</v>
      </c>
      <c r="E57" s="137"/>
      <c r="F57" s="137"/>
      <c r="G57" s="144"/>
      <c r="H57" s="150">
        <v>8874.8799999999992</v>
      </c>
      <c r="I57" s="244"/>
      <c r="J57" s="150" t="e">
        <f>SUMIF(#REF!,'ORÇAMENTO SINTÉTICO-RESUMO'!C57,#REF!)</f>
        <v>#REF!</v>
      </c>
      <c r="K57" t="str">
        <f t="shared" si="0"/>
        <v>OK</v>
      </c>
    </row>
    <row r="58" spans="1:11" ht="42.75" x14ac:dyDescent="0.25">
      <c r="A58" s="153" t="s">
        <v>355</v>
      </c>
      <c r="B58" s="154" t="s">
        <v>138</v>
      </c>
      <c r="C58" s="154" t="s">
        <v>57</v>
      </c>
      <c r="D58" s="155" t="s">
        <v>139</v>
      </c>
      <c r="E58" s="154" t="s">
        <v>78</v>
      </c>
      <c r="F58" s="142">
        <v>2.2000000000000002</v>
      </c>
      <c r="G58" s="143">
        <v>15.48</v>
      </c>
      <c r="H58" s="149">
        <v>47.2</v>
      </c>
      <c r="I58" s="241"/>
      <c r="J58" s="149">
        <f t="shared" ref="J58:J65" si="9">ROUND(I58*$F58,2)</f>
        <v>0</v>
      </c>
      <c r="K58" t="str">
        <f t="shared" si="0"/>
        <v>OK</v>
      </c>
    </row>
    <row r="59" spans="1:11" ht="42.75" x14ac:dyDescent="0.25">
      <c r="A59" s="153" t="s">
        <v>356</v>
      </c>
      <c r="B59" s="154" t="s">
        <v>140</v>
      </c>
      <c r="C59" s="154" t="s">
        <v>57</v>
      </c>
      <c r="D59" s="155" t="s">
        <v>141</v>
      </c>
      <c r="E59" s="154" t="s">
        <v>78</v>
      </c>
      <c r="F59" s="142">
        <v>21.7</v>
      </c>
      <c r="G59" s="143">
        <v>14.52</v>
      </c>
      <c r="H59" s="149">
        <v>436.62</v>
      </c>
      <c r="I59" s="241"/>
      <c r="J59" s="149">
        <f t="shared" si="9"/>
        <v>0</v>
      </c>
      <c r="K59" t="str">
        <f t="shared" si="0"/>
        <v>OK</v>
      </c>
    </row>
    <row r="60" spans="1:11" ht="42.75" x14ac:dyDescent="0.25">
      <c r="A60" s="153" t="s">
        <v>357</v>
      </c>
      <c r="B60" s="154" t="s">
        <v>83</v>
      </c>
      <c r="C60" s="154" t="s">
        <v>57</v>
      </c>
      <c r="D60" s="155" t="s">
        <v>84</v>
      </c>
      <c r="E60" s="154" t="s">
        <v>78</v>
      </c>
      <c r="F60" s="142">
        <v>67</v>
      </c>
      <c r="G60" s="143">
        <v>12.94</v>
      </c>
      <c r="H60" s="149">
        <v>1201.68</v>
      </c>
      <c r="I60" s="241"/>
      <c r="J60" s="149">
        <f t="shared" si="9"/>
        <v>0</v>
      </c>
      <c r="K60" t="str">
        <f t="shared" si="0"/>
        <v>OK</v>
      </c>
    </row>
    <row r="61" spans="1:11" ht="42.75" x14ac:dyDescent="0.25">
      <c r="A61" s="153" t="s">
        <v>358</v>
      </c>
      <c r="B61" s="154" t="s">
        <v>210</v>
      </c>
      <c r="C61" s="154" t="s">
        <v>57</v>
      </c>
      <c r="D61" s="155" t="s">
        <v>211</v>
      </c>
      <c r="E61" s="154" t="s">
        <v>78</v>
      </c>
      <c r="F61" s="142">
        <v>61.3</v>
      </c>
      <c r="G61" s="143">
        <v>10.9</v>
      </c>
      <c r="H61" s="149">
        <v>926.28</v>
      </c>
      <c r="I61" s="241"/>
      <c r="J61" s="149">
        <f t="shared" si="9"/>
        <v>0</v>
      </c>
      <c r="K61" t="str">
        <f t="shared" si="0"/>
        <v>OK</v>
      </c>
    </row>
    <row r="62" spans="1:11" ht="42.75" x14ac:dyDescent="0.25">
      <c r="A62" s="153" t="s">
        <v>359</v>
      </c>
      <c r="B62" s="154" t="s">
        <v>81</v>
      </c>
      <c r="C62" s="154" t="s">
        <v>57</v>
      </c>
      <c r="D62" s="155" t="s">
        <v>82</v>
      </c>
      <c r="E62" s="154" t="s">
        <v>78</v>
      </c>
      <c r="F62" s="142">
        <v>58</v>
      </c>
      <c r="G62" s="143">
        <v>16.440000000000001</v>
      </c>
      <c r="H62" s="149">
        <v>1321.57</v>
      </c>
      <c r="I62" s="241"/>
      <c r="J62" s="149">
        <f t="shared" si="9"/>
        <v>0</v>
      </c>
      <c r="K62" t="str">
        <f t="shared" si="0"/>
        <v>OK</v>
      </c>
    </row>
    <row r="63" spans="1:11" ht="28.5" x14ac:dyDescent="0.25">
      <c r="A63" s="153" t="s">
        <v>360</v>
      </c>
      <c r="B63" s="154" t="s">
        <v>361</v>
      </c>
      <c r="C63" s="154" t="s">
        <v>168</v>
      </c>
      <c r="D63" s="155" t="s">
        <v>362</v>
      </c>
      <c r="E63" s="154" t="s">
        <v>60</v>
      </c>
      <c r="F63" s="142">
        <v>16.91</v>
      </c>
      <c r="G63" s="143">
        <v>67.09</v>
      </c>
      <c r="H63" s="149">
        <v>1572.1</v>
      </c>
      <c r="I63" s="241"/>
      <c r="J63" s="149">
        <f t="shared" si="9"/>
        <v>0</v>
      </c>
      <c r="K63" t="str">
        <f t="shared" si="0"/>
        <v>OK</v>
      </c>
    </row>
    <row r="64" spans="1:11" ht="42.75" x14ac:dyDescent="0.25">
      <c r="A64" s="153" t="s">
        <v>363</v>
      </c>
      <c r="B64" s="154" t="s">
        <v>296</v>
      </c>
      <c r="C64" s="154" t="s">
        <v>57</v>
      </c>
      <c r="D64" s="155" t="s">
        <v>297</v>
      </c>
      <c r="E64" s="154" t="s">
        <v>62</v>
      </c>
      <c r="F64" s="142">
        <v>1.98</v>
      </c>
      <c r="G64" s="143">
        <v>474.49</v>
      </c>
      <c r="H64" s="149">
        <v>1301.95</v>
      </c>
      <c r="I64" s="241"/>
      <c r="J64" s="149">
        <f t="shared" si="9"/>
        <v>0</v>
      </c>
      <c r="K64" t="str">
        <f t="shared" si="0"/>
        <v>OK</v>
      </c>
    </row>
    <row r="65" spans="1:11" ht="42.75" x14ac:dyDescent="0.25">
      <c r="A65" s="153" t="s">
        <v>364</v>
      </c>
      <c r="B65" s="154" t="s">
        <v>331</v>
      </c>
      <c r="C65" s="154" t="s">
        <v>133</v>
      </c>
      <c r="D65" s="155" t="s">
        <v>332</v>
      </c>
      <c r="E65" s="154" t="s">
        <v>62</v>
      </c>
      <c r="F65" s="142">
        <v>0.2</v>
      </c>
      <c r="G65" s="143">
        <v>7459.52</v>
      </c>
      <c r="H65" s="149">
        <v>2067.48</v>
      </c>
      <c r="I65" s="241"/>
      <c r="J65" s="149">
        <f t="shared" si="9"/>
        <v>0</v>
      </c>
      <c r="K65" t="str">
        <f t="shared" si="0"/>
        <v>OK</v>
      </c>
    </row>
    <row r="66" spans="1:11" x14ac:dyDescent="0.25">
      <c r="A66" s="136" t="s">
        <v>338</v>
      </c>
      <c r="B66" s="137"/>
      <c r="C66" s="137"/>
      <c r="D66" s="156" t="s">
        <v>342</v>
      </c>
      <c r="E66" s="137"/>
      <c r="F66" s="137"/>
      <c r="G66" s="144"/>
      <c r="H66" s="150">
        <v>15255.94</v>
      </c>
      <c r="I66" s="244"/>
      <c r="J66" s="150" t="e">
        <f>SUMIF(#REF!,'ORÇAMENTO SINTÉTICO-RESUMO'!C66,#REF!)</f>
        <v>#REF!</v>
      </c>
      <c r="K66" t="str">
        <f t="shared" si="0"/>
        <v>OK</v>
      </c>
    </row>
    <row r="67" spans="1:11" ht="42.75" x14ac:dyDescent="0.25">
      <c r="A67" s="153" t="s">
        <v>365</v>
      </c>
      <c r="B67" s="154" t="s">
        <v>138</v>
      </c>
      <c r="C67" s="154" t="s">
        <v>57</v>
      </c>
      <c r="D67" s="155" t="s">
        <v>139</v>
      </c>
      <c r="E67" s="154" t="s">
        <v>78</v>
      </c>
      <c r="F67" s="142">
        <v>1.4</v>
      </c>
      <c r="G67" s="143">
        <v>15.48</v>
      </c>
      <c r="H67" s="149">
        <v>30.03</v>
      </c>
      <c r="I67" s="241"/>
      <c r="J67" s="149">
        <f t="shared" ref="J67:J71" si="10">ROUND(I67*$F67,2)</f>
        <v>0</v>
      </c>
      <c r="K67" t="str">
        <f t="shared" si="0"/>
        <v>OK</v>
      </c>
    </row>
    <row r="68" spans="1:11" ht="42.75" x14ac:dyDescent="0.25">
      <c r="A68" s="153" t="s">
        <v>366</v>
      </c>
      <c r="B68" s="154" t="s">
        <v>140</v>
      </c>
      <c r="C68" s="154" t="s">
        <v>57</v>
      </c>
      <c r="D68" s="155" t="s">
        <v>141</v>
      </c>
      <c r="E68" s="154" t="s">
        <v>78</v>
      </c>
      <c r="F68" s="142">
        <v>159.80000000000001</v>
      </c>
      <c r="G68" s="143">
        <v>14.52</v>
      </c>
      <c r="H68" s="149">
        <v>3215.3</v>
      </c>
      <c r="I68" s="241"/>
      <c r="J68" s="149">
        <f t="shared" si="10"/>
        <v>0</v>
      </c>
      <c r="K68" t="str">
        <f t="shared" si="0"/>
        <v>OK</v>
      </c>
    </row>
    <row r="69" spans="1:11" ht="42.75" x14ac:dyDescent="0.25">
      <c r="A69" s="153" t="s">
        <v>367</v>
      </c>
      <c r="B69" s="154" t="s">
        <v>81</v>
      </c>
      <c r="C69" s="154" t="s">
        <v>57</v>
      </c>
      <c r="D69" s="155" t="s">
        <v>82</v>
      </c>
      <c r="E69" s="154" t="s">
        <v>78</v>
      </c>
      <c r="F69" s="142">
        <v>73.099999999999994</v>
      </c>
      <c r="G69" s="143">
        <v>16.440000000000001</v>
      </c>
      <c r="H69" s="149">
        <v>1665.64</v>
      </c>
      <c r="I69" s="241"/>
      <c r="J69" s="149">
        <f t="shared" si="10"/>
        <v>0</v>
      </c>
      <c r="K69" t="str">
        <f t="shared" si="0"/>
        <v>OK</v>
      </c>
    </row>
    <row r="70" spans="1:11" ht="28.5" x14ac:dyDescent="0.25">
      <c r="A70" s="153" t="s">
        <v>368</v>
      </c>
      <c r="B70" s="154" t="s">
        <v>361</v>
      </c>
      <c r="C70" s="154" t="s">
        <v>168</v>
      </c>
      <c r="D70" s="155" t="s">
        <v>362</v>
      </c>
      <c r="E70" s="154" t="s">
        <v>60</v>
      </c>
      <c r="F70" s="142">
        <v>76.900000000000006</v>
      </c>
      <c r="G70" s="143">
        <v>67.09</v>
      </c>
      <c r="H70" s="149">
        <v>7149.28</v>
      </c>
      <c r="I70" s="241"/>
      <c r="J70" s="149">
        <f t="shared" si="10"/>
        <v>0</v>
      </c>
      <c r="K70" t="str">
        <f t="shared" si="0"/>
        <v>OK</v>
      </c>
    </row>
    <row r="71" spans="1:11" ht="42.75" x14ac:dyDescent="0.25">
      <c r="A71" s="153" t="s">
        <v>369</v>
      </c>
      <c r="B71" s="154" t="s">
        <v>296</v>
      </c>
      <c r="C71" s="154" t="s">
        <v>57</v>
      </c>
      <c r="D71" s="155" t="s">
        <v>297</v>
      </c>
      <c r="E71" s="154" t="s">
        <v>62</v>
      </c>
      <c r="F71" s="142">
        <v>4.8600000000000003</v>
      </c>
      <c r="G71" s="143">
        <v>474.49</v>
      </c>
      <c r="H71" s="149">
        <v>3195.69</v>
      </c>
      <c r="I71" s="241"/>
      <c r="J71" s="149">
        <f t="shared" si="10"/>
        <v>0</v>
      </c>
      <c r="K71" t="str">
        <f t="shared" si="0"/>
        <v>OK</v>
      </c>
    </row>
    <row r="72" spans="1:11" x14ac:dyDescent="0.25">
      <c r="A72" s="136" t="s">
        <v>339</v>
      </c>
      <c r="B72" s="137"/>
      <c r="C72" s="137"/>
      <c r="D72" s="156" t="s">
        <v>343</v>
      </c>
      <c r="E72" s="137"/>
      <c r="F72" s="137"/>
      <c r="G72" s="144"/>
      <c r="H72" s="150">
        <v>44625.62</v>
      </c>
      <c r="I72" s="244"/>
      <c r="J72" s="150" t="e">
        <f>SUMIF(#REF!,'ORÇAMENTO SINTÉTICO-RESUMO'!C72,#REF!)</f>
        <v>#REF!</v>
      </c>
      <c r="K72" t="str">
        <f t="shared" si="0"/>
        <v>OK</v>
      </c>
    </row>
    <row r="73" spans="1:11" ht="42.75" x14ac:dyDescent="0.25">
      <c r="A73" s="153" t="s">
        <v>370</v>
      </c>
      <c r="B73" s="154" t="s">
        <v>138</v>
      </c>
      <c r="C73" s="154" t="s">
        <v>57</v>
      </c>
      <c r="D73" s="155" t="s">
        <v>139</v>
      </c>
      <c r="E73" s="154" t="s">
        <v>78</v>
      </c>
      <c r="F73" s="142">
        <v>130.4</v>
      </c>
      <c r="G73" s="143">
        <v>15.48</v>
      </c>
      <c r="H73" s="149">
        <v>2797.5</v>
      </c>
      <c r="I73" s="241"/>
      <c r="J73" s="149">
        <f t="shared" ref="J73:J79" si="11">ROUND(I73*$F73,2)</f>
        <v>0</v>
      </c>
      <c r="K73" t="str">
        <f t="shared" si="0"/>
        <v>OK</v>
      </c>
    </row>
    <row r="74" spans="1:11" ht="42.75" x14ac:dyDescent="0.25">
      <c r="A74" s="153" t="s">
        <v>371</v>
      </c>
      <c r="B74" s="154" t="s">
        <v>140</v>
      </c>
      <c r="C74" s="154" t="s">
        <v>57</v>
      </c>
      <c r="D74" s="155" t="s">
        <v>141</v>
      </c>
      <c r="E74" s="154" t="s">
        <v>78</v>
      </c>
      <c r="F74" s="142">
        <v>131.4</v>
      </c>
      <c r="G74" s="143">
        <v>14.52</v>
      </c>
      <c r="H74" s="149">
        <v>2643.87</v>
      </c>
      <c r="I74" s="241"/>
      <c r="J74" s="149">
        <f t="shared" si="11"/>
        <v>0</v>
      </c>
      <c r="K74" t="str">
        <f t="shared" si="0"/>
        <v>OK</v>
      </c>
    </row>
    <row r="75" spans="1:11" ht="42.75" x14ac:dyDescent="0.25">
      <c r="A75" s="153" t="s">
        <v>372</v>
      </c>
      <c r="B75" s="154" t="s">
        <v>83</v>
      </c>
      <c r="C75" s="154" t="s">
        <v>57</v>
      </c>
      <c r="D75" s="155" t="s">
        <v>84</v>
      </c>
      <c r="E75" s="154" t="s">
        <v>78</v>
      </c>
      <c r="F75" s="142">
        <v>410.3</v>
      </c>
      <c r="G75" s="143">
        <v>12.94</v>
      </c>
      <c r="H75" s="149">
        <v>7358.92</v>
      </c>
      <c r="I75" s="241"/>
      <c r="J75" s="149">
        <f t="shared" si="11"/>
        <v>0</v>
      </c>
      <c r="K75" t="str">
        <f t="shared" ref="K75:K138" si="12">IF(I75&lt;=G75,"OK","FALSO")</f>
        <v>OK</v>
      </c>
    </row>
    <row r="76" spans="1:11" ht="42.75" x14ac:dyDescent="0.25">
      <c r="A76" s="153" t="s">
        <v>373</v>
      </c>
      <c r="B76" s="154" t="s">
        <v>210</v>
      </c>
      <c r="C76" s="154" t="s">
        <v>57</v>
      </c>
      <c r="D76" s="155" t="s">
        <v>211</v>
      </c>
      <c r="E76" s="154" t="s">
        <v>78</v>
      </c>
      <c r="F76" s="142">
        <v>116.2</v>
      </c>
      <c r="G76" s="143">
        <v>10.9</v>
      </c>
      <c r="H76" s="149">
        <v>1755.85</v>
      </c>
      <c r="I76" s="241"/>
      <c r="J76" s="149">
        <f t="shared" si="11"/>
        <v>0</v>
      </c>
      <c r="K76" t="str">
        <f t="shared" si="12"/>
        <v>OK</v>
      </c>
    </row>
    <row r="77" spans="1:11" ht="42.75" x14ac:dyDescent="0.25">
      <c r="A77" s="153" t="s">
        <v>374</v>
      </c>
      <c r="B77" s="154" t="s">
        <v>81</v>
      </c>
      <c r="C77" s="154" t="s">
        <v>57</v>
      </c>
      <c r="D77" s="155" t="s">
        <v>82</v>
      </c>
      <c r="E77" s="154" t="s">
        <v>78</v>
      </c>
      <c r="F77" s="142">
        <v>190.9</v>
      </c>
      <c r="G77" s="143">
        <v>16.440000000000001</v>
      </c>
      <c r="H77" s="149">
        <v>4349.8</v>
      </c>
      <c r="I77" s="241"/>
      <c r="J77" s="149">
        <f t="shared" si="11"/>
        <v>0</v>
      </c>
      <c r="K77" t="str">
        <f t="shared" si="12"/>
        <v>OK</v>
      </c>
    </row>
    <row r="78" spans="1:11" ht="28.5" x14ac:dyDescent="0.25">
      <c r="A78" s="153" t="s">
        <v>375</v>
      </c>
      <c r="B78" s="154" t="s">
        <v>361</v>
      </c>
      <c r="C78" s="154" t="s">
        <v>168</v>
      </c>
      <c r="D78" s="155" t="s">
        <v>362</v>
      </c>
      <c r="E78" s="154" t="s">
        <v>60</v>
      </c>
      <c r="F78" s="142">
        <v>188.31</v>
      </c>
      <c r="G78" s="143">
        <v>67.09</v>
      </c>
      <c r="H78" s="149">
        <v>17506.900000000001</v>
      </c>
      <c r="I78" s="241"/>
      <c r="J78" s="149">
        <f t="shared" si="11"/>
        <v>0</v>
      </c>
      <c r="K78" t="str">
        <f t="shared" si="12"/>
        <v>OK</v>
      </c>
    </row>
    <row r="79" spans="1:11" ht="42.75" x14ac:dyDescent="0.25">
      <c r="A79" s="153" t="s">
        <v>376</v>
      </c>
      <c r="B79" s="154" t="s">
        <v>296</v>
      </c>
      <c r="C79" s="154" t="s">
        <v>57</v>
      </c>
      <c r="D79" s="155" t="s">
        <v>297</v>
      </c>
      <c r="E79" s="154" t="s">
        <v>62</v>
      </c>
      <c r="F79" s="142">
        <v>12.49</v>
      </c>
      <c r="G79" s="143">
        <v>474.49</v>
      </c>
      <c r="H79" s="149">
        <v>8212.7800000000007</v>
      </c>
      <c r="I79" s="241"/>
      <c r="J79" s="149">
        <f t="shared" si="11"/>
        <v>0</v>
      </c>
      <c r="K79" t="str">
        <f t="shared" si="12"/>
        <v>OK</v>
      </c>
    </row>
    <row r="80" spans="1:11" x14ac:dyDescent="0.25">
      <c r="A80" s="136" t="s">
        <v>340</v>
      </c>
      <c r="B80" s="137"/>
      <c r="C80" s="137"/>
      <c r="D80" s="156" t="s">
        <v>377</v>
      </c>
      <c r="E80" s="137"/>
      <c r="F80" s="137"/>
      <c r="G80" s="137"/>
      <c r="H80" s="150">
        <v>20030.88</v>
      </c>
      <c r="I80" s="245"/>
      <c r="J80" s="150" t="e">
        <f>SUMIF(#REF!,'ORÇAMENTO SINTÉTICO-RESUMO'!C80,#REF!)</f>
        <v>#REF!</v>
      </c>
      <c r="K80" t="str">
        <f t="shared" si="12"/>
        <v>OK</v>
      </c>
    </row>
    <row r="81" spans="1:11" ht="28.5" x14ac:dyDescent="0.25">
      <c r="A81" s="153" t="s">
        <v>378</v>
      </c>
      <c r="B81" s="154" t="s">
        <v>379</v>
      </c>
      <c r="C81" s="154" t="s">
        <v>74</v>
      </c>
      <c r="D81" s="155" t="s">
        <v>380</v>
      </c>
      <c r="E81" s="154" t="s">
        <v>62</v>
      </c>
      <c r="F81" s="142">
        <v>35.700000000000003</v>
      </c>
      <c r="G81" s="143">
        <v>404.88</v>
      </c>
      <c r="H81" s="149">
        <v>20030.88</v>
      </c>
      <c r="I81" s="241"/>
      <c r="J81" s="149">
        <f>ROUND(I81*$F81,2)</f>
        <v>0</v>
      </c>
      <c r="K81" t="str">
        <f t="shared" si="12"/>
        <v>OK</v>
      </c>
    </row>
    <row r="82" spans="1:11" x14ac:dyDescent="0.25">
      <c r="A82" s="136">
        <v>3</v>
      </c>
      <c r="B82" s="137"/>
      <c r="C82" s="137"/>
      <c r="D82" s="156" t="s">
        <v>381</v>
      </c>
      <c r="E82" s="137"/>
      <c r="F82" s="137"/>
      <c r="G82" s="137"/>
      <c r="H82" s="150">
        <v>217071.53</v>
      </c>
      <c r="I82" s="245"/>
      <c r="J82" s="150" t="e">
        <f>SUMIF(#REF!,'ORÇAMENTO SINTÉTICO-RESUMO'!C82,#REF!)</f>
        <v>#REF!</v>
      </c>
      <c r="K82" t="str">
        <f t="shared" si="12"/>
        <v>OK</v>
      </c>
    </row>
    <row r="83" spans="1:11" ht="99.75" x14ac:dyDescent="0.25">
      <c r="A83" s="153" t="s">
        <v>63</v>
      </c>
      <c r="B83" s="154" t="s">
        <v>753</v>
      </c>
      <c r="C83" s="154" t="s">
        <v>382</v>
      </c>
      <c r="D83" s="155" t="s">
        <v>383</v>
      </c>
      <c r="E83" s="154" t="s">
        <v>78</v>
      </c>
      <c r="F83" s="142">
        <v>6187.19</v>
      </c>
      <c r="G83" s="143">
        <v>21.19</v>
      </c>
      <c r="H83" s="149">
        <v>181707.25</v>
      </c>
      <c r="I83" s="241"/>
      <c r="J83" s="149">
        <f t="shared" ref="J83:J85" si="13">ROUND(I83*$F83,2)</f>
        <v>0</v>
      </c>
      <c r="K83" t="str">
        <f t="shared" si="12"/>
        <v>OK</v>
      </c>
    </row>
    <row r="84" spans="1:11" ht="57" x14ac:dyDescent="0.25">
      <c r="A84" s="153" t="s">
        <v>64</v>
      </c>
      <c r="B84" s="154" t="s">
        <v>384</v>
      </c>
      <c r="C84" s="154" t="s">
        <v>74</v>
      </c>
      <c r="D84" s="155" t="s">
        <v>385</v>
      </c>
      <c r="E84" s="154" t="s">
        <v>78</v>
      </c>
      <c r="F84" s="142">
        <v>1536.38</v>
      </c>
      <c r="G84" s="143">
        <v>11.92</v>
      </c>
      <c r="H84" s="149">
        <v>25385.61</v>
      </c>
      <c r="I84" s="241"/>
      <c r="J84" s="149">
        <f t="shared" si="13"/>
        <v>0</v>
      </c>
      <c r="K84" t="str">
        <f t="shared" si="12"/>
        <v>OK</v>
      </c>
    </row>
    <row r="85" spans="1:11" ht="57" x14ac:dyDescent="0.25">
      <c r="A85" s="153" t="s">
        <v>101</v>
      </c>
      <c r="B85" s="154" t="s">
        <v>386</v>
      </c>
      <c r="C85" s="154" t="s">
        <v>57</v>
      </c>
      <c r="D85" s="155" t="s">
        <v>387</v>
      </c>
      <c r="E85" s="154" t="s">
        <v>60</v>
      </c>
      <c r="F85" s="142">
        <v>589.66</v>
      </c>
      <c r="G85" s="143">
        <v>12.21</v>
      </c>
      <c r="H85" s="149">
        <v>9978.67</v>
      </c>
      <c r="I85" s="241"/>
      <c r="J85" s="149">
        <f t="shared" si="13"/>
        <v>0</v>
      </c>
      <c r="K85" t="str">
        <f t="shared" si="12"/>
        <v>OK</v>
      </c>
    </row>
    <row r="86" spans="1:11" x14ac:dyDescent="0.25">
      <c r="A86" s="136">
        <v>4</v>
      </c>
      <c r="B86" s="137"/>
      <c r="C86" s="137"/>
      <c r="D86" s="156" t="s">
        <v>102</v>
      </c>
      <c r="E86" s="137"/>
      <c r="F86" s="137"/>
      <c r="G86" s="137"/>
      <c r="H86" s="150">
        <v>81960.509999999995</v>
      </c>
      <c r="I86" s="245"/>
      <c r="J86" s="150" t="e">
        <f>SUMIF(#REF!,'ORÇAMENTO SINTÉTICO-RESUMO'!C86,#REF!)</f>
        <v>#REF!</v>
      </c>
      <c r="K86" t="str">
        <f t="shared" si="12"/>
        <v>OK</v>
      </c>
    </row>
    <row r="87" spans="1:11" ht="28.5" x14ac:dyDescent="0.25">
      <c r="A87" s="153" t="s">
        <v>160</v>
      </c>
      <c r="B87" s="154" t="s">
        <v>142</v>
      </c>
      <c r="C87" s="154" t="s">
        <v>133</v>
      </c>
      <c r="D87" s="155" t="s">
        <v>388</v>
      </c>
      <c r="E87" s="154" t="s">
        <v>134</v>
      </c>
      <c r="F87" s="142">
        <v>86</v>
      </c>
      <c r="G87" s="143">
        <v>8.93</v>
      </c>
      <c r="H87" s="149">
        <v>1064.5899999999999</v>
      </c>
      <c r="I87" s="241"/>
      <c r="J87" s="149">
        <f t="shared" ref="J87:J132" si="14">ROUND(I87*$F87,2)</f>
        <v>0</v>
      </c>
      <c r="K87" t="str">
        <f t="shared" si="12"/>
        <v>OK</v>
      </c>
    </row>
    <row r="88" spans="1:11" ht="28.5" x14ac:dyDescent="0.25">
      <c r="A88" s="153" t="s">
        <v>161</v>
      </c>
      <c r="B88" s="154" t="s">
        <v>143</v>
      </c>
      <c r="C88" s="154" t="s">
        <v>133</v>
      </c>
      <c r="D88" s="155" t="s">
        <v>389</v>
      </c>
      <c r="E88" s="154" t="s">
        <v>134</v>
      </c>
      <c r="F88" s="142">
        <v>1</v>
      </c>
      <c r="G88" s="143">
        <v>15.69</v>
      </c>
      <c r="H88" s="149">
        <v>21.75</v>
      </c>
      <c r="I88" s="241"/>
      <c r="J88" s="149">
        <f t="shared" si="14"/>
        <v>0</v>
      </c>
      <c r="K88" t="str">
        <f t="shared" si="12"/>
        <v>OK</v>
      </c>
    </row>
    <row r="89" spans="1:11" ht="28.5" x14ac:dyDescent="0.25">
      <c r="A89" s="153" t="s">
        <v>162</v>
      </c>
      <c r="B89" s="154" t="s">
        <v>390</v>
      </c>
      <c r="C89" s="154" t="s">
        <v>57</v>
      </c>
      <c r="D89" s="155" t="s">
        <v>391</v>
      </c>
      <c r="E89" s="154" t="s">
        <v>55</v>
      </c>
      <c r="F89" s="142">
        <v>48</v>
      </c>
      <c r="G89" s="143">
        <v>17.739999999999998</v>
      </c>
      <c r="H89" s="149">
        <v>1180.06</v>
      </c>
      <c r="I89" s="241"/>
      <c r="J89" s="149">
        <f t="shared" si="14"/>
        <v>0</v>
      </c>
      <c r="K89" t="str">
        <f t="shared" si="12"/>
        <v>OK</v>
      </c>
    </row>
    <row r="90" spans="1:11" ht="42.75" x14ac:dyDescent="0.25">
      <c r="A90" s="153" t="s">
        <v>199</v>
      </c>
      <c r="B90" s="154" t="s">
        <v>144</v>
      </c>
      <c r="C90" s="154" t="s">
        <v>57</v>
      </c>
      <c r="D90" s="155" t="s">
        <v>145</v>
      </c>
      <c r="E90" s="154" t="s">
        <v>77</v>
      </c>
      <c r="F90" s="142">
        <v>3193.8</v>
      </c>
      <c r="G90" s="143">
        <v>4.96</v>
      </c>
      <c r="H90" s="149">
        <v>21959.61</v>
      </c>
      <c r="I90" s="241"/>
      <c r="J90" s="149">
        <f t="shared" si="14"/>
        <v>0</v>
      </c>
      <c r="K90" t="str">
        <f t="shared" si="12"/>
        <v>OK</v>
      </c>
    </row>
    <row r="91" spans="1:11" ht="42.75" x14ac:dyDescent="0.25">
      <c r="A91" s="153" t="s">
        <v>200</v>
      </c>
      <c r="B91" s="154" t="s">
        <v>148</v>
      </c>
      <c r="C91" s="154" t="s">
        <v>57</v>
      </c>
      <c r="D91" s="155" t="s">
        <v>149</v>
      </c>
      <c r="E91" s="154" t="s">
        <v>77</v>
      </c>
      <c r="F91" s="142">
        <v>1176.4000000000001</v>
      </c>
      <c r="G91" s="143">
        <v>10.55</v>
      </c>
      <c r="H91" s="149">
        <v>17196.060000000001</v>
      </c>
      <c r="I91" s="241"/>
      <c r="J91" s="149">
        <f t="shared" si="14"/>
        <v>0</v>
      </c>
      <c r="K91" t="str">
        <f t="shared" si="12"/>
        <v>OK</v>
      </c>
    </row>
    <row r="92" spans="1:11" ht="57" x14ac:dyDescent="0.25">
      <c r="A92" s="153" t="s">
        <v>201</v>
      </c>
      <c r="B92" s="154" t="s">
        <v>392</v>
      </c>
      <c r="C92" s="154" t="s">
        <v>57</v>
      </c>
      <c r="D92" s="155" t="s">
        <v>393</v>
      </c>
      <c r="E92" s="154" t="s">
        <v>77</v>
      </c>
      <c r="F92" s="142">
        <v>3</v>
      </c>
      <c r="G92" s="143">
        <v>10.97</v>
      </c>
      <c r="H92" s="149">
        <v>45.61</v>
      </c>
      <c r="I92" s="241"/>
      <c r="J92" s="149">
        <f t="shared" si="14"/>
        <v>0</v>
      </c>
      <c r="K92" t="str">
        <f t="shared" si="12"/>
        <v>OK</v>
      </c>
    </row>
    <row r="93" spans="1:11" ht="28.5" x14ac:dyDescent="0.25">
      <c r="A93" s="153" t="s">
        <v>202</v>
      </c>
      <c r="B93" s="154" t="s">
        <v>394</v>
      </c>
      <c r="C93" s="154" t="s">
        <v>168</v>
      </c>
      <c r="D93" s="155" t="s">
        <v>395</v>
      </c>
      <c r="E93" s="154" t="s">
        <v>73</v>
      </c>
      <c r="F93" s="142">
        <v>2</v>
      </c>
      <c r="G93" s="143">
        <v>205.24</v>
      </c>
      <c r="H93" s="149">
        <v>568.84</v>
      </c>
      <c r="I93" s="241"/>
      <c r="J93" s="149">
        <f t="shared" si="14"/>
        <v>0</v>
      </c>
      <c r="K93" t="str">
        <f t="shared" si="12"/>
        <v>OK</v>
      </c>
    </row>
    <row r="94" spans="1:11" ht="28.5" x14ac:dyDescent="0.25">
      <c r="A94" s="153" t="s">
        <v>203</v>
      </c>
      <c r="B94" s="154" t="s">
        <v>253</v>
      </c>
      <c r="C94" s="154" t="s">
        <v>57</v>
      </c>
      <c r="D94" s="155" t="s">
        <v>254</v>
      </c>
      <c r="E94" s="154" t="s">
        <v>55</v>
      </c>
      <c r="F94" s="142">
        <v>6</v>
      </c>
      <c r="G94" s="143">
        <v>83.12</v>
      </c>
      <c r="H94" s="149">
        <v>691.09</v>
      </c>
      <c r="I94" s="241"/>
      <c r="J94" s="149">
        <f t="shared" si="14"/>
        <v>0</v>
      </c>
      <c r="K94" t="str">
        <f t="shared" si="12"/>
        <v>OK</v>
      </c>
    </row>
    <row r="95" spans="1:11" ht="42.75" x14ac:dyDescent="0.25">
      <c r="A95" s="153" t="s">
        <v>204</v>
      </c>
      <c r="B95" s="154" t="s">
        <v>146</v>
      </c>
      <c r="C95" s="154" t="s">
        <v>57</v>
      </c>
      <c r="D95" s="155" t="s">
        <v>147</v>
      </c>
      <c r="E95" s="154" t="s">
        <v>55</v>
      </c>
      <c r="F95" s="142">
        <v>11</v>
      </c>
      <c r="G95" s="143">
        <v>12.78</v>
      </c>
      <c r="H95" s="149">
        <v>194.8</v>
      </c>
      <c r="I95" s="241"/>
      <c r="J95" s="149">
        <f t="shared" si="14"/>
        <v>0</v>
      </c>
      <c r="K95" t="str">
        <f t="shared" si="12"/>
        <v>OK</v>
      </c>
    </row>
    <row r="96" spans="1:11" ht="42.75" x14ac:dyDescent="0.25">
      <c r="A96" s="153" t="s">
        <v>205</v>
      </c>
      <c r="B96" s="154" t="s">
        <v>396</v>
      </c>
      <c r="C96" s="154" t="s">
        <v>57</v>
      </c>
      <c r="D96" s="155" t="s">
        <v>397</v>
      </c>
      <c r="E96" s="154" t="s">
        <v>55</v>
      </c>
      <c r="F96" s="142">
        <v>6</v>
      </c>
      <c r="G96" s="143">
        <v>14.37</v>
      </c>
      <c r="H96" s="149">
        <v>119.45</v>
      </c>
      <c r="I96" s="241"/>
      <c r="J96" s="149">
        <f t="shared" si="14"/>
        <v>0</v>
      </c>
      <c r="K96" t="str">
        <f t="shared" si="12"/>
        <v>OK</v>
      </c>
    </row>
    <row r="97" spans="1:11" ht="42.75" x14ac:dyDescent="0.25">
      <c r="A97" s="153" t="s">
        <v>206</v>
      </c>
      <c r="B97" s="154" t="s">
        <v>243</v>
      </c>
      <c r="C97" s="154" t="s">
        <v>57</v>
      </c>
      <c r="D97" s="155" t="s">
        <v>244</v>
      </c>
      <c r="E97" s="154" t="s">
        <v>55</v>
      </c>
      <c r="F97" s="142">
        <v>1</v>
      </c>
      <c r="G97" s="143">
        <v>23.5</v>
      </c>
      <c r="H97" s="149">
        <v>32.57</v>
      </c>
      <c r="I97" s="241"/>
      <c r="J97" s="149">
        <f t="shared" si="14"/>
        <v>0</v>
      </c>
      <c r="K97" t="str">
        <f t="shared" si="12"/>
        <v>OK</v>
      </c>
    </row>
    <row r="98" spans="1:11" ht="42.75" x14ac:dyDescent="0.25">
      <c r="A98" s="153" t="s">
        <v>207</v>
      </c>
      <c r="B98" s="154" t="s">
        <v>245</v>
      </c>
      <c r="C98" s="154" t="s">
        <v>133</v>
      </c>
      <c r="D98" s="155" t="s">
        <v>398</v>
      </c>
      <c r="E98" s="154" t="s">
        <v>134</v>
      </c>
      <c r="F98" s="142">
        <v>3</v>
      </c>
      <c r="G98" s="143">
        <v>104.15</v>
      </c>
      <c r="H98" s="149">
        <v>433.01</v>
      </c>
      <c r="I98" s="241"/>
      <c r="J98" s="149">
        <f t="shared" si="14"/>
        <v>0</v>
      </c>
      <c r="K98" t="str">
        <f t="shared" si="12"/>
        <v>OK</v>
      </c>
    </row>
    <row r="99" spans="1:11" x14ac:dyDescent="0.25">
      <c r="A99" s="153" t="s">
        <v>208</v>
      </c>
      <c r="B99" s="154" t="s">
        <v>399</v>
      </c>
      <c r="C99" s="154" t="s">
        <v>168</v>
      </c>
      <c r="D99" s="155" t="s">
        <v>400</v>
      </c>
      <c r="E99" s="154" t="s">
        <v>73</v>
      </c>
      <c r="F99" s="142">
        <v>2</v>
      </c>
      <c r="G99" s="143">
        <v>239.54</v>
      </c>
      <c r="H99" s="149">
        <v>663.9</v>
      </c>
      <c r="I99" s="241"/>
      <c r="J99" s="149">
        <f t="shared" si="14"/>
        <v>0</v>
      </c>
      <c r="K99" t="str">
        <f t="shared" si="12"/>
        <v>OK</v>
      </c>
    </row>
    <row r="100" spans="1:11" ht="28.5" x14ac:dyDescent="0.25">
      <c r="A100" s="153" t="s">
        <v>209</v>
      </c>
      <c r="B100" s="154" t="s">
        <v>251</v>
      </c>
      <c r="C100" s="154" t="s">
        <v>133</v>
      </c>
      <c r="D100" s="155" t="s">
        <v>252</v>
      </c>
      <c r="E100" s="154" t="s">
        <v>134</v>
      </c>
      <c r="F100" s="142">
        <v>1</v>
      </c>
      <c r="G100" s="143">
        <v>146.13</v>
      </c>
      <c r="H100" s="149">
        <v>202.51</v>
      </c>
      <c r="I100" s="241"/>
      <c r="J100" s="149">
        <f t="shared" si="14"/>
        <v>0</v>
      </c>
      <c r="K100" t="str">
        <f t="shared" si="12"/>
        <v>OK</v>
      </c>
    </row>
    <row r="101" spans="1:11" ht="57" x14ac:dyDescent="0.25">
      <c r="A101" s="153" t="s">
        <v>401</v>
      </c>
      <c r="B101" s="154" t="s">
        <v>402</v>
      </c>
      <c r="C101" s="154" t="s">
        <v>168</v>
      </c>
      <c r="D101" s="155" t="s">
        <v>403</v>
      </c>
      <c r="E101" s="154" t="s">
        <v>73</v>
      </c>
      <c r="F101" s="142">
        <v>1</v>
      </c>
      <c r="G101" s="143">
        <v>239.03</v>
      </c>
      <c r="H101" s="149">
        <v>331.25</v>
      </c>
      <c r="I101" s="241"/>
      <c r="J101" s="149">
        <f t="shared" si="14"/>
        <v>0</v>
      </c>
      <c r="K101" t="str">
        <f t="shared" si="12"/>
        <v>OK</v>
      </c>
    </row>
    <row r="102" spans="1:11" ht="42.75" x14ac:dyDescent="0.25">
      <c r="A102" s="153" t="s">
        <v>404</v>
      </c>
      <c r="B102" s="154" t="s">
        <v>405</v>
      </c>
      <c r="C102" s="154" t="s">
        <v>57</v>
      </c>
      <c r="D102" s="155" t="s">
        <v>406</v>
      </c>
      <c r="E102" s="154" t="s">
        <v>55</v>
      </c>
      <c r="F102" s="142">
        <v>22</v>
      </c>
      <c r="G102" s="143">
        <v>44.84</v>
      </c>
      <c r="H102" s="149">
        <v>1366.96</v>
      </c>
      <c r="I102" s="241"/>
      <c r="J102" s="149">
        <f t="shared" si="14"/>
        <v>0</v>
      </c>
      <c r="K102" t="str">
        <f t="shared" si="12"/>
        <v>OK</v>
      </c>
    </row>
    <row r="103" spans="1:11" ht="42.75" x14ac:dyDescent="0.25">
      <c r="A103" s="153" t="s">
        <v>407</v>
      </c>
      <c r="B103" s="154" t="s">
        <v>408</v>
      </c>
      <c r="C103" s="154" t="s">
        <v>57</v>
      </c>
      <c r="D103" s="155" t="s">
        <v>409</v>
      </c>
      <c r="E103" s="154" t="s">
        <v>55</v>
      </c>
      <c r="F103" s="142">
        <v>30</v>
      </c>
      <c r="G103" s="143">
        <v>71.540000000000006</v>
      </c>
      <c r="H103" s="149">
        <v>2974.14</v>
      </c>
      <c r="I103" s="241"/>
      <c r="J103" s="149">
        <f t="shared" si="14"/>
        <v>0</v>
      </c>
      <c r="K103" t="str">
        <f t="shared" si="12"/>
        <v>OK</v>
      </c>
    </row>
    <row r="104" spans="1:11" ht="28.5" x14ac:dyDescent="0.25">
      <c r="A104" s="153" t="s">
        <v>410</v>
      </c>
      <c r="B104" s="154" t="s">
        <v>411</v>
      </c>
      <c r="C104" s="154" t="s">
        <v>168</v>
      </c>
      <c r="D104" s="155" t="s">
        <v>412</v>
      </c>
      <c r="E104" s="154" t="s">
        <v>73</v>
      </c>
      <c r="F104" s="142">
        <v>1</v>
      </c>
      <c r="G104" s="143">
        <v>6.39</v>
      </c>
      <c r="H104" s="149">
        <v>8.86</v>
      </c>
      <c r="I104" s="241"/>
      <c r="J104" s="149">
        <f t="shared" si="14"/>
        <v>0</v>
      </c>
      <c r="K104" t="str">
        <f t="shared" si="12"/>
        <v>OK</v>
      </c>
    </row>
    <row r="105" spans="1:11" ht="42.75" x14ac:dyDescent="0.25">
      <c r="A105" s="153" t="s">
        <v>413</v>
      </c>
      <c r="B105" s="154" t="s">
        <v>414</v>
      </c>
      <c r="C105" s="154" t="s">
        <v>74</v>
      </c>
      <c r="D105" s="155" t="s">
        <v>415</v>
      </c>
      <c r="E105" s="154" t="s">
        <v>73</v>
      </c>
      <c r="F105" s="142">
        <v>2</v>
      </c>
      <c r="G105" s="143">
        <v>21.09</v>
      </c>
      <c r="H105" s="149">
        <v>58.44</v>
      </c>
      <c r="I105" s="241"/>
      <c r="J105" s="149">
        <f t="shared" si="14"/>
        <v>0</v>
      </c>
      <c r="K105" t="str">
        <f t="shared" si="12"/>
        <v>OK</v>
      </c>
    </row>
    <row r="106" spans="1:11" ht="42.75" x14ac:dyDescent="0.25">
      <c r="A106" s="153" t="s">
        <v>416</v>
      </c>
      <c r="B106" s="154" t="s">
        <v>115</v>
      </c>
      <c r="C106" s="154" t="s">
        <v>57</v>
      </c>
      <c r="D106" s="155" t="s">
        <v>116</v>
      </c>
      <c r="E106" s="154" t="s">
        <v>55</v>
      </c>
      <c r="F106" s="142">
        <v>7</v>
      </c>
      <c r="G106" s="143">
        <v>37.99</v>
      </c>
      <c r="H106" s="149">
        <v>368.53</v>
      </c>
      <c r="I106" s="241"/>
      <c r="J106" s="149">
        <f t="shared" si="14"/>
        <v>0</v>
      </c>
      <c r="K106" t="str">
        <f t="shared" si="12"/>
        <v>OK</v>
      </c>
    </row>
    <row r="107" spans="1:11" ht="57" x14ac:dyDescent="0.25">
      <c r="A107" s="153" t="s">
        <v>417</v>
      </c>
      <c r="B107" s="154" t="s">
        <v>418</v>
      </c>
      <c r="C107" s="154" t="s">
        <v>57</v>
      </c>
      <c r="D107" s="155" t="s">
        <v>419</v>
      </c>
      <c r="E107" s="154" t="s">
        <v>55</v>
      </c>
      <c r="F107" s="142">
        <v>2</v>
      </c>
      <c r="G107" s="143">
        <v>66.02</v>
      </c>
      <c r="H107" s="149">
        <v>182.98</v>
      </c>
      <c r="I107" s="241"/>
      <c r="J107" s="149">
        <f t="shared" si="14"/>
        <v>0</v>
      </c>
      <c r="K107" t="str">
        <f t="shared" si="12"/>
        <v>OK</v>
      </c>
    </row>
    <row r="108" spans="1:11" ht="42.75" x14ac:dyDescent="0.25">
      <c r="A108" s="153" t="s">
        <v>420</v>
      </c>
      <c r="B108" s="154" t="s">
        <v>241</v>
      </c>
      <c r="C108" s="154" t="s">
        <v>57</v>
      </c>
      <c r="D108" s="155" t="s">
        <v>242</v>
      </c>
      <c r="E108" s="154" t="s">
        <v>55</v>
      </c>
      <c r="F108" s="142">
        <v>1</v>
      </c>
      <c r="G108" s="143">
        <v>57.85</v>
      </c>
      <c r="H108" s="149">
        <v>80.16</v>
      </c>
      <c r="I108" s="241"/>
      <c r="J108" s="149">
        <f t="shared" si="14"/>
        <v>0</v>
      </c>
      <c r="K108" t="str">
        <f t="shared" si="12"/>
        <v>OK</v>
      </c>
    </row>
    <row r="109" spans="1:11" ht="42.75" x14ac:dyDescent="0.25">
      <c r="A109" s="153" t="s">
        <v>421</v>
      </c>
      <c r="B109" s="154" t="s">
        <v>239</v>
      </c>
      <c r="C109" s="154" t="s">
        <v>57</v>
      </c>
      <c r="D109" s="155" t="s">
        <v>240</v>
      </c>
      <c r="E109" s="154" t="s">
        <v>55</v>
      </c>
      <c r="F109" s="142">
        <v>1</v>
      </c>
      <c r="G109" s="143">
        <v>46.24</v>
      </c>
      <c r="H109" s="149">
        <v>64.08</v>
      </c>
      <c r="I109" s="241"/>
      <c r="J109" s="149">
        <f t="shared" si="14"/>
        <v>0</v>
      </c>
      <c r="K109" t="str">
        <f t="shared" si="12"/>
        <v>OK</v>
      </c>
    </row>
    <row r="110" spans="1:11" ht="42.75" x14ac:dyDescent="0.25">
      <c r="A110" s="153" t="s">
        <v>422</v>
      </c>
      <c r="B110" s="154" t="s">
        <v>423</v>
      </c>
      <c r="C110" s="154" t="s">
        <v>57</v>
      </c>
      <c r="D110" s="155" t="s">
        <v>424</v>
      </c>
      <c r="E110" s="154" t="s">
        <v>55</v>
      </c>
      <c r="F110" s="142">
        <v>1</v>
      </c>
      <c r="G110" s="143">
        <v>108.26</v>
      </c>
      <c r="H110" s="149">
        <v>150.03</v>
      </c>
      <c r="I110" s="241"/>
      <c r="J110" s="149">
        <f t="shared" si="14"/>
        <v>0</v>
      </c>
      <c r="K110" t="str">
        <f t="shared" si="12"/>
        <v>OK</v>
      </c>
    </row>
    <row r="111" spans="1:11" ht="42.75" x14ac:dyDescent="0.25">
      <c r="A111" s="153" t="s">
        <v>425</v>
      </c>
      <c r="B111" s="154" t="s">
        <v>426</v>
      </c>
      <c r="C111" s="154" t="s">
        <v>57</v>
      </c>
      <c r="D111" s="155" t="s">
        <v>427</v>
      </c>
      <c r="E111" s="154" t="s">
        <v>77</v>
      </c>
      <c r="F111" s="142">
        <v>295.7</v>
      </c>
      <c r="G111" s="143">
        <v>19.78</v>
      </c>
      <c r="H111" s="149">
        <v>8105</v>
      </c>
      <c r="I111" s="241"/>
      <c r="J111" s="149">
        <f t="shared" si="14"/>
        <v>0</v>
      </c>
      <c r="K111" t="str">
        <f t="shared" si="12"/>
        <v>OK</v>
      </c>
    </row>
    <row r="112" spans="1:11" ht="42.75" x14ac:dyDescent="0.25">
      <c r="A112" s="153" t="s">
        <v>428</v>
      </c>
      <c r="B112" s="154" t="s">
        <v>429</v>
      </c>
      <c r="C112" s="154" t="s">
        <v>57</v>
      </c>
      <c r="D112" s="155" t="s">
        <v>430</v>
      </c>
      <c r="E112" s="154" t="s">
        <v>77</v>
      </c>
      <c r="F112" s="142">
        <v>293.2</v>
      </c>
      <c r="G112" s="143">
        <v>16.07</v>
      </c>
      <c r="H112" s="149">
        <v>6528.41</v>
      </c>
      <c r="I112" s="241"/>
      <c r="J112" s="149">
        <f t="shared" si="14"/>
        <v>0</v>
      </c>
      <c r="K112" t="str">
        <f t="shared" si="12"/>
        <v>OK</v>
      </c>
    </row>
    <row r="113" spans="1:11" ht="57" x14ac:dyDescent="0.25">
      <c r="A113" s="153" t="s">
        <v>431</v>
      </c>
      <c r="B113" s="154" t="s">
        <v>248</v>
      </c>
      <c r="C113" s="154" t="s">
        <v>57</v>
      </c>
      <c r="D113" s="155" t="s">
        <v>249</v>
      </c>
      <c r="E113" s="154" t="s">
        <v>77</v>
      </c>
      <c r="F113" s="142">
        <v>40</v>
      </c>
      <c r="G113" s="143">
        <v>25.89</v>
      </c>
      <c r="H113" s="149">
        <v>1435.37</v>
      </c>
      <c r="I113" s="241"/>
      <c r="J113" s="149">
        <f t="shared" si="14"/>
        <v>0</v>
      </c>
      <c r="K113" t="str">
        <f t="shared" si="12"/>
        <v>OK</v>
      </c>
    </row>
    <row r="114" spans="1:11" ht="57" x14ac:dyDescent="0.25">
      <c r="A114" s="153" t="s">
        <v>432</v>
      </c>
      <c r="B114" s="154" t="s">
        <v>433</v>
      </c>
      <c r="C114" s="154" t="s">
        <v>57</v>
      </c>
      <c r="D114" s="155" t="s">
        <v>434</v>
      </c>
      <c r="E114" s="154" t="s">
        <v>55</v>
      </c>
      <c r="F114" s="142">
        <v>57</v>
      </c>
      <c r="G114" s="143">
        <v>22.42</v>
      </c>
      <c r="H114" s="149">
        <v>1771.21</v>
      </c>
      <c r="I114" s="241"/>
      <c r="J114" s="149">
        <f t="shared" si="14"/>
        <v>0</v>
      </c>
      <c r="K114" t="str">
        <f t="shared" si="12"/>
        <v>OK</v>
      </c>
    </row>
    <row r="115" spans="1:11" ht="57" x14ac:dyDescent="0.25">
      <c r="A115" s="153" t="s">
        <v>435</v>
      </c>
      <c r="B115" s="154" t="s">
        <v>436</v>
      </c>
      <c r="C115" s="154" t="s">
        <v>57</v>
      </c>
      <c r="D115" s="155" t="s">
        <v>437</v>
      </c>
      <c r="E115" s="154" t="s">
        <v>55</v>
      </c>
      <c r="F115" s="142">
        <v>7</v>
      </c>
      <c r="G115" s="143">
        <v>35.090000000000003</v>
      </c>
      <c r="H115" s="149">
        <v>340.36</v>
      </c>
      <c r="I115" s="241"/>
      <c r="J115" s="149">
        <f t="shared" si="14"/>
        <v>0</v>
      </c>
      <c r="K115" t="str">
        <f t="shared" si="12"/>
        <v>OK</v>
      </c>
    </row>
    <row r="116" spans="1:11" ht="28.5" x14ac:dyDescent="0.25">
      <c r="A116" s="153" t="s">
        <v>438</v>
      </c>
      <c r="B116" s="154" t="s">
        <v>439</v>
      </c>
      <c r="C116" s="154" t="s">
        <v>168</v>
      </c>
      <c r="D116" s="155" t="s">
        <v>440</v>
      </c>
      <c r="E116" s="154" t="s">
        <v>73</v>
      </c>
      <c r="F116" s="142">
        <v>7</v>
      </c>
      <c r="G116" s="143">
        <v>102.03</v>
      </c>
      <c r="H116" s="149">
        <v>989.74</v>
      </c>
      <c r="I116" s="241"/>
      <c r="J116" s="149">
        <f t="shared" si="14"/>
        <v>0</v>
      </c>
      <c r="K116" t="str">
        <f t="shared" si="12"/>
        <v>OK</v>
      </c>
    </row>
    <row r="117" spans="1:11" ht="28.5" x14ac:dyDescent="0.25">
      <c r="A117" s="153" t="s">
        <v>441</v>
      </c>
      <c r="B117" s="154" t="s">
        <v>442</v>
      </c>
      <c r="C117" s="154" t="s">
        <v>168</v>
      </c>
      <c r="D117" s="155" t="s">
        <v>443</v>
      </c>
      <c r="E117" s="154" t="s">
        <v>73</v>
      </c>
      <c r="F117" s="142">
        <v>26</v>
      </c>
      <c r="G117" s="143">
        <v>1.25</v>
      </c>
      <c r="H117" s="149">
        <v>45.04</v>
      </c>
      <c r="I117" s="241"/>
      <c r="J117" s="149">
        <f t="shared" si="14"/>
        <v>0</v>
      </c>
      <c r="K117" t="str">
        <f t="shared" si="12"/>
        <v>OK</v>
      </c>
    </row>
    <row r="118" spans="1:11" x14ac:dyDescent="0.25">
      <c r="A118" s="153" t="s">
        <v>444</v>
      </c>
      <c r="B118" s="154" t="s">
        <v>445</v>
      </c>
      <c r="C118" s="154" t="s">
        <v>168</v>
      </c>
      <c r="D118" s="155" t="s">
        <v>446</v>
      </c>
      <c r="E118" s="154" t="s">
        <v>73</v>
      </c>
      <c r="F118" s="142">
        <v>265</v>
      </c>
      <c r="G118" s="143">
        <v>0.47</v>
      </c>
      <c r="H118" s="149">
        <v>173.03</v>
      </c>
      <c r="I118" s="241"/>
      <c r="J118" s="149">
        <f t="shared" si="14"/>
        <v>0</v>
      </c>
      <c r="K118" t="str">
        <f t="shared" si="12"/>
        <v>OK</v>
      </c>
    </row>
    <row r="119" spans="1:11" x14ac:dyDescent="0.25">
      <c r="A119" s="153" t="s">
        <v>447</v>
      </c>
      <c r="B119" s="154" t="s">
        <v>448</v>
      </c>
      <c r="C119" s="154" t="s">
        <v>168</v>
      </c>
      <c r="D119" s="155" t="s">
        <v>449</v>
      </c>
      <c r="E119" s="154" t="s">
        <v>73</v>
      </c>
      <c r="F119" s="142">
        <v>265</v>
      </c>
      <c r="G119" s="143">
        <v>1.64</v>
      </c>
      <c r="H119" s="149">
        <v>603.82000000000005</v>
      </c>
      <c r="I119" s="241"/>
      <c r="J119" s="149">
        <f t="shared" si="14"/>
        <v>0</v>
      </c>
      <c r="K119" t="str">
        <f t="shared" si="12"/>
        <v>OK</v>
      </c>
    </row>
    <row r="120" spans="1:11" ht="28.5" x14ac:dyDescent="0.25">
      <c r="A120" s="153" t="s">
        <v>450</v>
      </c>
      <c r="B120" s="154" t="s">
        <v>451</v>
      </c>
      <c r="C120" s="154" t="s">
        <v>168</v>
      </c>
      <c r="D120" s="155" t="s">
        <v>452</v>
      </c>
      <c r="E120" s="154" t="s">
        <v>73</v>
      </c>
      <c r="F120" s="142">
        <v>11</v>
      </c>
      <c r="G120" s="143">
        <v>12.38</v>
      </c>
      <c r="H120" s="149">
        <v>188.79</v>
      </c>
      <c r="I120" s="241"/>
      <c r="J120" s="149">
        <f t="shared" si="14"/>
        <v>0</v>
      </c>
      <c r="K120" t="str">
        <f t="shared" si="12"/>
        <v>OK</v>
      </c>
    </row>
    <row r="121" spans="1:11" ht="28.5" x14ac:dyDescent="0.25">
      <c r="A121" s="153" t="s">
        <v>453</v>
      </c>
      <c r="B121" s="154" t="s">
        <v>454</v>
      </c>
      <c r="C121" s="154" t="s">
        <v>168</v>
      </c>
      <c r="D121" s="155" t="s">
        <v>455</v>
      </c>
      <c r="E121" s="154" t="s">
        <v>73</v>
      </c>
      <c r="F121" s="142">
        <v>13</v>
      </c>
      <c r="G121" s="143">
        <v>13.73</v>
      </c>
      <c r="H121" s="149">
        <v>247.37</v>
      </c>
      <c r="I121" s="241"/>
      <c r="J121" s="149">
        <f t="shared" si="14"/>
        <v>0</v>
      </c>
      <c r="K121" t="str">
        <f t="shared" si="12"/>
        <v>OK</v>
      </c>
    </row>
    <row r="122" spans="1:11" x14ac:dyDescent="0.25">
      <c r="A122" s="153" t="s">
        <v>456</v>
      </c>
      <c r="B122" s="154" t="s">
        <v>457</v>
      </c>
      <c r="C122" s="154" t="s">
        <v>168</v>
      </c>
      <c r="D122" s="155" t="s">
        <v>458</v>
      </c>
      <c r="E122" s="154" t="s">
        <v>73</v>
      </c>
      <c r="F122" s="142">
        <v>26</v>
      </c>
      <c r="G122" s="143">
        <v>24.36</v>
      </c>
      <c r="H122" s="149">
        <v>877.56</v>
      </c>
      <c r="I122" s="241"/>
      <c r="J122" s="149">
        <f t="shared" si="14"/>
        <v>0</v>
      </c>
      <c r="K122" t="str">
        <f t="shared" si="12"/>
        <v>OK</v>
      </c>
    </row>
    <row r="123" spans="1:11" ht="28.5" x14ac:dyDescent="0.25">
      <c r="A123" s="153" t="s">
        <v>459</v>
      </c>
      <c r="B123" s="154" t="s">
        <v>460</v>
      </c>
      <c r="C123" s="154" t="s">
        <v>168</v>
      </c>
      <c r="D123" s="155" t="s">
        <v>461</v>
      </c>
      <c r="E123" s="154" t="s">
        <v>73</v>
      </c>
      <c r="F123" s="142">
        <v>168</v>
      </c>
      <c r="G123" s="143">
        <v>4.3099999999999996</v>
      </c>
      <c r="H123" s="149">
        <v>1002.89</v>
      </c>
      <c r="I123" s="241"/>
      <c r="J123" s="149">
        <f t="shared" si="14"/>
        <v>0</v>
      </c>
      <c r="K123" t="str">
        <f t="shared" si="12"/>
        <v>OK</v>
      </c>
    </row>
    <row r="124" spans="1:11" ht="28.5" x14ac:dyDescent="0.25">
      <c r="A124" s="153" t="s">
        <v>462</v>
      </c>
      <c r="B124" s="154" t="s">
        <v>463</v>
      </c>
      <c r="C124" s="154" t="s">
        <v>168</v>
      </c>
      <c r="D124" s="155" t="s">
        <v>464</v>
      </c>
      <c r="E124" s="154" t="s">
        <v>94</v>
      </c>
      <c r="F124" s="142">
        <v>17</v>
      </c>
      <c r="G124" s="143">
        <v>29.48</v>
      </c>
      <c r="H124" s="149">
        <v>694.53</v>
      </c>
      <c r="I124" s="241"/>
      <c r="J124" s="149">
        <f t="shared" si="14"/>
        <v>0</v>
      </c>
      <c r="K124" t="str">
        <f t="shared" si="12"/>
        <v>OK</v>
      </c>
    </row>
    <row r="125" spans="1:11" ht="28.5" x14ac:dyDescent="0.25">
      <c r="A125" s="153" t="s">
        <v>465</v>
      </c>
      <c r="B125" s="154" t="s">
        <v>466</v>
      </c>
      <c r="C125" s="154" t="s">
        <v>168</v>
      </c>
      <c r="D125" s="155" t="s">
        <v>467</v>
      </c>
      <c r="E125" s="154" t="s">
        <v>73</v>
      </c>
      <c r="F125" s="142">
        <v>10</v>
      </c>
      <c r="G125" s="143">
        <v>11.33</v>
      </c>
      <c r="H125" s="149">
        <v>156.97</v>
      </c>
      <c r="I125" s="241"/>
      <c r="J125" s="149">
        <f t="shared" si="14"/>
        <v>0</v>
      </c>
      <c r="K125" t="str">
        <f t="shared" si="12"/>
        <v>OK</v>
      </c>
    </row>
    <row r="126" spans="1:11" ht="28.5" x14ac:dyDescent="0.25">
      <c r="A126" s="153" t="s">
        <v>468</v>
      </c>
      <c r="B126" s="154" t="s">
        <v>469</v>
      </c>
      <c r="C126" s="154" t="s">
        <v>168</v>
      </c>
      <c r="D126" s="155" t="s">
        <v>470</v>
      </c>
      <c r="E126" s="154" t="s">
        <v>73</v>
      </c>
      <c r="F126" s="142">
        <v>13</v>
      </c>
      <c r="G126" s="143">
        <v>12.73</v>
      </c>
      <c r="H126" s="149">
        <v>229.35</v>
      </c>
      <c r="I126" s="241"/>
      <c r="J126" s="149">
        <f t="shared" si="14"/>
        <v>0</v>
      </c>
      <c r="K126" t="str">
        <f t="shared" si="12"/>
        <v>OK</v>
      </c>
    </row>
    <row r="127" spans="1:11" ht="42.75" x14ac:dyDescent="0.25">
      <c r="A127" s="153" t="s">
        <v>471</v>
      </c>
      <c r="B127" s="154" t="s">
        <v>472</v>
      </c>
      <c r="C127" s="154" t="s">
        <v>168</v>
      </c>
      <c r="D127" s="155" t="s">
        <v>473</v>
      </c>
      <c r="E127" s="154" t="s">
        <v>73</v>
      </c>
      <c r="F127" s="142">
        <v>1</v>
      </c>
      <c r="G127" s="143">
        <v>2600.77</v>
      </c>
      <c r="H127" s="149">
        <v>3604.15</v>
      </c>
      <c r="I127" s="241"/>
      <c r="J127" s="149">
        <f t="shared" si="14"/>
        <v>0</v>
      </c>
      <c r="K127" t="str">
        <f t="shared" si="12"/>
        <v>OK</v>
      </c>
    </row>
    <row r="128" spans="1:11" ht="42.75" x14ac:dyDescent="0.25">
      <c r="A128" s="153" t="s">
        <v>474</v>
      </c>
      <c r="B128" s="154" t="s">
        <v>475</v>
      </c>
      <c r="C128" s="154" t="s">
        <v>74</v>
      </c>
      <c r="D128" s="155" t="s">
        <v>476</v>
      </c>
      <c r="E128" s="154" t="s">
        <v>55</v>
      </c>
      <c r="F128" s="142">
        <v>4</v>
      </c>
      <c r="G128" s="143">
        <v>49.82</v>
      </c>
      <c r="H128" s="149">
        <v>276.14999999999998</v>
      </c>
      <c r="I128" s="241"/>
      <c r="J128" s="149">
        <f t="shared" si="14"/>
        <v>0</v>
      </c>
      <c r="K128" t="str">
        <f t="shared" si="12"/>
        <v>OK</v>
      </c>
    </row>
    <row r="129" spans="1:11" ht="28.5" x14ac:dyDescent="0.25">
      <c r="A129" s="153" t="s">
        <v>477</v>
      </c>
      <c r="B129" s="154" t="s">
        <v>478</v>
      </c>
      <c r="C129" s="154" t="s">
        <v>168</v>
      </c>
      <c r="D129" s="155" t="s">
        <v>479</v>
      </c>
      <c r="E129" s="154" t="s">
        <v>73</v>
      </c>
      <c r="F129" s="142">
        <v>1</v>
      </c>
      <c r="G129" s="143">
        <v>77.14</v>
      </c>
      <c r="H129" s="149">
        <v>106.91</v>
      </c>
      <c r="I129" s="241"/>
      <c r="J129" s="149">
        <f t="shared" si="14"/>
        <v>0</v>
      </c>
      <c r="K129" t="str">
        <f t="shared" si="12"/>
        <v>OK</v>
      </c>
    </row>
    <row r="130" spans="1:11" ht="28.5" x14ac:dyDescent="0.25">
      <c r="A130" s="153" t="s">
        <v>480</v>
      </c>
      <c r="B130" s="154" t="s">
        <v>481</v>
      </c>
      <c r="C130" s="154" t="s">
        <v>74</v>
      </c>
      <c r="D130" s="155" t="s">
        <v>482</v>
      </c>
      <c r="E130" s="154" t="s">
        <v>55</v>
      </c>
      <c r="F130" s="142">
        <v>12</v>
      </c>
      <c r="G130" s="143">
        <v>43.22</v>
      </c>
      <c r="H130" s="149">
        <v>718.75</v>
      </c>
      <c r="I130" s="241"/>
      <c r="J130" s="149">
        <f t="shared" si="14"/>
        <v>0</v>
      </c>
      <c r="K130" t="str">
        <f t="shared" si="12"/>
        <v>OK</v>
      </c>
    </row>
    <row r="131" spans="1:11" ht="28.5" x14ac:dyDescent="0.25">
      <c r="A131" s="153" t="s">
        <v>483</v>
      </c>
      <c r="B131" s="154" t="s">
        <v>484</v>
      </c>
      <c r="C131" s="154" t="s">
        <v>74</v>
      </c>
      <c r="D131" s="155" t="s">
        <v>485</v>
      </c>
      <c r="E131" s="154" t="s">
        <v>55</v>
      </c>
      <c r="F131" s="142">
        <v>31</v>
      </c>
      <c r="G131" s="143">
        <v>85.23</v>
      </c>
      <c r="H131" s="149">
        <v>3661.5</v>
      </c>
      <c r="I131" s="241"/>
      <c r="J131" s="149">
        <f t="shared" si="14"/>
        <v>0</v>
      </c>
      <c r="K131" t="str">
        <f t="shared" si="12"/>
        <v>OK</v>
      </c>
    </row>
    <row r="132" spans="1:11" ht="42.75" x14ac:dyDescent="0.25">
      <c r="A132" s="153" t="s">
        <v>486</v>
      </c>
      <c r="B132" s="154" t="s">
        <v>487</v>
      </c>
      <c r="C132" s="154" t="s">
        <v>57</v>
      </c>
      <c r="D132" s="155" t="s">
        <v>488</v>
      </c>
      <c r="E132" s="154" t="s">
        <v>55</v>
      </c>
      <c r="F132" s="142">
        <v>2</v>
      </c>
      <c r="G132" s="143">
        <v>88.15</v>
      </c>
      <c r="H132" s="149">
        <v>244.33</v>
      </c>
      <c r="I132" s="241"/>
      <c r="J132" s="149">
        <f t="shared" si="14"/>
        <v>0</v>
      </c>
      <c r="K132" t="str">
        <f t="shared" si="12"/>
        <v>OK</v>
      </c>
    </row>
    <row r="133" spans="1:11" x14ac:dyDescent="0.25">
      <c r="A133" s="158">
        <v>5</v>
      </c>
      <c r="B133" s="157"/>
      <c r="C133" s="157"/>
      <c r="D133" s="156" t="s">
        <v>489</v>
      </c>
      <c r="E133" s="137"/>
      <c r="F133" s="137"/>
      <c r="G133" s="137"/>
      <c r="H133" s="150">
        <v>5462.94</v>
      </c>
      <c r="I133" s="245"/>
      <c r="J133" s="150" t="e">
        <f>SUMIF(#REF!,'ORÇAMENTO SINTÉTICO-RESUMO'!C133,#REF!)</f>
        <v>#REF!</v>
      </c>
      <c r="K133" t="str">
        <f t="shared" si="12"/>
        <v>OK</v>
      </c>
    </row>
    <row r="134" spans="1:11" ht="28.5" x14ac:dyDescent="0.25">
      <c r="A134" s="153" t="s">
        <v>65</v>
      </c>
      <c r="B134" s="154" t="s">
        <v>142</v>
      </c>
      <c r="C134" s="154" t="s">
        <v>133</v>
      </c>
      <c r="D134" s="155" t="s">
        <v>388</v>
      </c>
      <c r="E134" s="154" t="s">
        <v>134</v>
      </c>
      <c r="F134" s="142">
        <v>1</v>
      </c>
      <c r="G134" s="143">
        <v>8.93</v>
      </c>
      <c r="H134" s="149">
        <v>12.38</v>
      </c>
      <c r="I134" s="241"/>
      <c r="J134" s="149">
        <f t="shared" ref="J134:J141" si="15">ROUND(I134*$F134,2)</f>
        <v>0</v>
      </c>
      <c r="K134" t="str">
        <f t="shared" si="12"/>
        <v>OK</v>
      </c>
    </row>
    <row r="135" spans="1:11" ht="28.5" x14ac:dyDescent="0.25">
      <c r="A135" s="153" t="s">
        <v>92</v>
      </c>
      <c r="B135" s="154" t="s">
        <v>143</v>
      </c>
      <c r="C135" s="154" t="s">
        <v>133</v>
      </c>
      <c r="D135" s="155" t="s">
        <v>389</v>
      </c>
      <c r="E135" s="154" t="s">
        <v>134</v>
      </c>
      <c r="F135" s="142">
        <v>9</v>
      </c>
      <c r="G135" s="143">
        <v>15.69</v>
      </c>
      <c r="H135" s="149">
        <v>195.72</v>
      </c>
      <c r="I135" s="241"/>
      <c r="J135" s="149">
        <f t="shared" si="15"/>
        <v>0</v>
      </c>
      <c r="K135" t="str">
        <f t="shared" si="12"/>
        <v>OK</v>
      </c>
    </row>
    <row r="136" spans="1:11" ht="28.5" x14ac:dyDescent="0.25">
      <c r="A136" s="153" t="s">
        <v>490</v>
      </c>
      <c r="B136" s="154" t="s">
        <v>491</v>
      </c>
      <c r="C136" s="154" t="s">
        <v>133</v>
      </c>
      <c r="D136" s="155" t="s">
        <v>492</v>
      </c>
      <c r="E136" s="154" t="s">
        <v>94</v>
      </c>
      <c r="F136" s="142">
        <v>150.6</v>
      </c>
      <c r="G136" s="143">
        <v>12.01</v>
      </c>
      <c r="H136" s="149">
        <v>2506.42</v>
      </c>
      <c r="I136" s="241"/>
      <c r="J136" s="149">
        <f t="shared" si="15"/>
        <v>0</v>
      </c>
      <c r="K136" t="str">
        <f t="shared" si="12"/>
        <v>OK</v>
      </c>
    </row>
    <row r="137" spans="1:11" ht="28.5" x14ac:dyDescent="0.25">
      <c r="A137" s="153" t="s">
        <v>493</v>
      </c>
      <c r="B137" s="154" t="s">
        <v>494</v>
      </c>
      <c r="C137" s="154" t="s">
        <v>133</v>
      </c>
      <c r="D137" s="155" t="s">
        <v>495</v>
      </c>
      <c r="E137" s="154" t="s">
        <v>94</v>
      </c>
      <c r="F137" s="142">
        <v>32.700000000000003</v>
      </c>
      <c r="G137" s="143">
        <v>6.21</v>
      </c>
      <c r="H137" s="149">
        <v>281.48</v>
      </c>
      <c r="I137" s="241"/>
      <c r="J137" s="149">
        <f t="shared" si="15"/>
        <v>0</v>
      </c>
      <c r="K137" t="str">
        <f t="shared" si="12"/>
        <v>OK</v>
      </c>
    </row>
    <row r="138" spans="1:11" ht="57" x14ac:dyDescent="0.25">
      <c r="A138" s="153" t="s">
        <v>496</v>
      </c>
      <c r="B138" s="154" t="s">
        <v>433</v>
      </c>
      <c r="C138" s="154" t="s">
        <v>57</v>
      </c>
      <c r="D138" s="155" t="s">
        <v>434</v>
      </c>
      <c r="E138" s="154" t="s">
        <v>55</v>
      </c>
      <c r="F138" s="142">
        <v>7</v>
      </c>
      <c r="G138" s="143">
        <v>22.42</v>
      </c>
      <c r="H138" s="149">
        <v>217.52</v>
      </c>
      <c r="I138" s="241"/>
      <c r="J138" s="149">
        <f t="shared" si="15"/>
        <v>0</v>
      </c>
      <c r="K138" t="str">
        <f t="shared" si="12"/>
        <v>OK</v>
      </c>
    </row>
    <row r="139" spans="1:11" ht="57" x14ac:dyDescent="0.25">
      <c r="A139" s="153" t="s">
        <v>497</v>
      </c>
      <c r="B139" s="154" t="s">
        <v>95</v>
      </c>
      <c r="C139" s="154" t="s">
        <v>57</v>
      </c>
      <c r="D139" s="155" t="s">
        <v>498</v>
      </c>
      <c r="E139" s="154" t="s">
        <v>77</v>
      </c>
      <c r="F139" s="142">
        <v>27.1</v>
      </c>
      <c r="G139" s="143">
        <v>21.05</v>
      </c>
      <c r="H139" s="149">
        <v>790.46</v>
      </c>
      <c r="I139" s="241"/>
      <c r="J139" s="149">
        <f t="shared" si="15"/>
        <v>0</v>
      </c>
      <c r="K139" t="str">
        <f t="shared" ref="K139:K202" si="16">IF(I139&lt;=G139,"OK","FALSO")</f>
        <v>OK</v>
      </c>
    </row>
    <row r="140" spans="1:11" ht="28.5" x14ac:dyDescent="0.25">
      <c r="A140" s="153" t="s">
        <v>499</v>
      </c>
      <c r="B140" s="154" t="s">
        <v>500</v>
      </c>
      <c r="C140" s="154" t="s">
        <v>168</v>
      </c>
      <c r="D140" s="155" t="s">
        <v>501</v>
      </c>
      <c r="E140" s="154" t="s">
        <v>73</v>
      </c>
      <c r="F140" s="142">
        <v>11.1</v>
      </c>
      <c r="G140" s="143">
        <v>37.33</v>
      </c>
      <c r="H140" s="149">
        <v>574.17999999999995</v>
      </c>
      <c r="I140" s="241"/>
      <c r="J140" s="149">
        <f t="shared" si="15"/>
        <v>0</v>
      </c>
      <c r="K140" t="str">
        <f t="shared" si="16"/>
        <v>OK</v>
      </c>
    </row>
    <row r="141" spans="1:11" ht="71.25" x14ac:dyDescent="0.25">
      <c r="A141" s="153" t="s">
        <v>502</v>
      </c>
      <c r="B141" s="154" t="s">
        <v>246</v>
      </c>
      <c r="C141" s="154" t="s">
        <v>57</v>
      </c>
      <c r="D141" s="155" t="s">
        <v>247</v>
      </c>
      <c r="E141" s="154" t="s">
        <v>77</v>
      </c>
      <c r="F141" s="142">
        <v>11.1</v>
      </c>
      <c r="G141" s="143">
        <v>57.52</v>
      </c>
      <c r="H141" s="149">
        <v>884.78</v>
      </c>
      <c r="I141" s="241"/>
      <c r="J141" s="149">
        <f t="shared" si="15"/>
        <v>0</v>
      </c>
      <c r="K141" t="str">
        <f t="shared" si="16"/>
        <v>OK</v>
      </c>
    </row>
    <row r="142" spans="1:11" x14ac:dyDescent="0.25">
      <c r="A142" s="158">
        <v>6</v>
      </c>
      <c r="B142" s="157"/>
      <c r="C142" s="157"/>
      <c r="D142" s="156" t="s">
        <v>503</v>
      </c>
      <c r="E142" s="137"/>
      <c r="F142" s="137"/>
      <c r="G142" s="137"/>
      <c r="H142" s="150">
        <v>19775.86</v>
      </c>
      <c r="I142" s="245"/>
      <c r="J142" s="150" t="e">
        <f>SUMIF(#REF!,'ORÇAMENTO SINTÉTICO-RESUMO'!C142,#REF!)</f>
        <v>#REF!</v>
      </c>
      <c r="K142" t="str">
        <f t="shared" si="16"/>
        <v>OK</v>
      </c>
    </row>
    <row r="143" spans="1:11" ht="28.5" x14ac:dyDescent="0.25">
      <c r="A143" s="153" t="s">
        <v>66</v>
      </c>
      <c r="B143" s="154" t="s">
        <v>142</v>
      </c>
      <c r="C143" s="154" t="s">
        <v>133</v>
      </c>
      <c r="D143" s="155" t="s">
        <v>388</v>
      </c>
      <c r="E143" s="154" t="s">
        <v>134</v>
      </c>
      <c r="F143" s="142">
        <v>6</v>
      </c>
      <c r="G143" s="143">
        <v>8.93</v>
      </c>
      <c r="H143" s="149">
        <v>74.27</v>
      </c>
      <c r="I143" s="241"/>
      <c r="J143" s="149">
        <f t="shared" ref="J143:J155" si="17">ROUND(I143*$F143,2)</f>
        <v>0</v>
      </c>
      <c r="K143" t="str">
        <f t="shared" si="16"/>
        <v>OK</v>
      </c>
    </row>
    <row r="144" spans="1:11" ht="28.5" x14ac:dyDescent="0.25">
      <c r="A144" s="153" t="s">
        <v>76</v>
      </c>
      <c r="B144" s="154" t="s">
        <v>504</v>
      </c>
      <c r="C144" s="154" t="s">
        <v>133</v>
      </c>
      <c r="D144" s="155" t="s">
        <v>505</v>
      </c>
      <c r="E144" s="154" t="s">
        <v>94</v>
      </c>
      <c r="F144" s="142">
        <v>169.8</v>
      </c>
      <c r="G144" s="143">
        <v>5.63</v>
      </c>
      <c r="H144" s="149">
        <v>1325.87</v>
      </c>
      <c r="I144" s="241"/>
      <c r="J144" s="149">
        <f t="shared" si="17"/>
        <v>0</v>
      </c>
      <c r="K144" t="str">
        <f t="shared" si="16"/>
        <v>OK</v>
      </c>
    </row>
    <row r="145" spans="1:11" x14ac:dyDescent="0.25">
      <c r="A145" s="153" t="s">
        <v>135</v>
      </c>
      <c r="B145" s="154" t="s">
        <v>506</v>
      </c>
      <c r="C145" s="154" t="s">
        <v>74</v>
      </c>
      <c r="D145" s="155" t="s">
        <v>507</v>
      </c>
      <c r="E145" s="154" t="s">
        <v>55</v>
      </c>
      <c r="F145" s="142">
        <v>1</v>
      </c>
      <c r="G145" s="143">
        <v>607.37</v>
      </c>
      <c r="H145" s="149">
        <v>841.69</v>
      </c>
      <c r="I145" s="241"/>
      <c r="J145" s="149">
        <f t="shared" si="17"/>
        <v>0</v>
      </c>
      <c r="K145" t="str">
        <f t="shared" si="16"/>
        <v>OK</v>
      </c>
    </row>
    <row r="146" spans="1:11" x14ac:dyDescent="0.25">
      <c r="A146" s="153" t="s">
        <v>508</v>
      </c>
      <c r="B146" s="154" t="s">
        <v>509</v>
      </c>
      <c r="C146" s="154" t="s">
        <v>74</v>
      </c>
      <c r="D146" s="155" t="s">
        <v>510</v>
      </c>
      <c r="E146" s="154" t="s">
        <v>55</v>
      </c>
      <c r="F146" s="142">
        <v>1</v>
      </c>
      <c r="G146" s="143">
        <v>7278.12</v>
      </c>
      <c r="H146" s="149">
        <v>10086.01</v>
      </c>
      <c r="I146" s="241"/>
      <c r="J146" s="149">
        <f t="shared" si="17"/>
        <v>0</v>
      </c>
      <c r="K146" t="str">
        <f t="shared" si="16"/>
        <v>OK</v>
      </c>
    </row>
    <row r="147" spans="1:11" ht="28.5" x14ac:dyDescent="0.25">
      <c r="A147" s="153" t="s">
        <v>511</v>
      </c>
      <c r="B147" s="154" t="s">
        <v>512</v>
      </c>
      <c r="C147" s="154" t="s">
        <v>168</v>
      </c>
      <c r="D147" s="155" t="s">
        <v>513</v>
      </c>
      <c r="E147" s="154" t="s">
        <v>73</v>
      </c>
      <c r="F147" s="142">
        <v>1</v>
      </c>
      <c r="G147" s="143">
        <v>438.73</v>
      </c>
      <c r="H147" s="149">
        <v>607.99</v>
      </c>
      <c r="I147" s="241"/>
      <c r="J147" s="149">
        <f t="shared" si="17"/>
        <v>0</v>
      </c>
      <c r="K147" t="str">
        <f t="shared" si="16"/>
        <v>OK</v>
      </c>
    </row>
    <row r="148" spans="1:11" ht="28.5" x14ac:dyDescent="0.25">
      <c r="A148" s="153" t="s">
        <v>514</v>
      </c>
      <c r="B148" s="154" t="s">
        <v>255</v>
      </c>
      <c r="C148" s="154" t="s">
        <v>133</v>
      </c>
      <c r="D148" s="155" t="s">
        <v>515</v>
      </c>
      <c r="E148" s="154" t="s">
        <v>134</v>
      </c>
      <c r="F148" s="142">
        <v>1</v>
      </c>
      <c r="G148" s="143">
        <v>1060.93</v>
      </c>
      <c r="H148" s="149">
        <v>1470.24</v>
      </c>
      <c r="I148" s="241"/>
      <c r="J148" s="149">
        <f t="shared" si="17"/>
        <v>0</v>
      </c>
      <c r="K148" t="str">
        <f t="shared" si="16"/>
        <v>OK</v>
      </c>
    </row>
    <row r="149" spans="1:11" ht="28.5" x14ac:dyDescent="0.25">
      <c r="A149" s="153" t="s">
        <v>516</v>
      </c>
      <c r="B149" s="154" t="s">
        <v>256</v>
      </c>
      <c r="C149" s="154" t="s">
        <v>133</v>
      </c>
      <c r="D149" s="155" t="s">
        <v>517</v>
      </c>
      <c r="E149" s="154" t="s">
        <v>134</v>
      </c>
      <c r="F149" s="142">
        <v>1</v>
      </c>
      <c r="G149" s="143">
        <v>34.86</v>
      </c>
      <c r="H149" s="149">
        <v>48.3</v>
      </c>
      <c r="I149" s="241"/>
      <c r="J149" s="149">
        <f t="shared" si="17"/>
        <v>0</v>
      </c>
      <c r="K149" t="str">
        <f t="shared" si="16"/>
        <v>OK</v>
      </c>
    </row>
    <row r="150" spans="1:11" ht="28.5" x14ac:dyDescent="0.25">
      <c r="A150" s="153" t="s">
        <v>518</v>
      </c>
      <c r="B150" s="154" t="s">
        <v>519</v>
      </c>
      <c r="C150" s="154" t="s">
        <v>133</v>
      </c>
      <c r="D150" s="155" t="s">
        <v>520</v>
      </c>
      <c r="E150" s="154" t="s">
        <v>134</v>
      </c>
      <c r="F150" s="142">
        <v>1</v>
      </c>
      <c r="G150" s="143">
        <v>774.57</v>
      </c>
      <c r="H150" s="149">
        <v>1073.4000000000001</v>
      </c>
      <c r="I150" s="241"/>
      <c r="J150" s="149">
        <f t="shared" si="17"/>
        <v>0</v>
      </c>
      <c r="K150" t="str">
        <f t="shared" si="16"/>
        <v>OK</v>
      </c>
    </row>
    <row r="151" spans="1:11" ht="42.75" x14ac:dyDescent="0.25">
      <c r="A151" s="153" t="s">
        <v>521</v>
      </c>
      <c r="B151" s="154" t="s">
        <v>522</v>
      </c>
      <c r="C151" s="154" t="s">
        <v>57</v>
      </c>
      <c r="D151" s="155" t="s">
        <v>523</v>
      </c>
      <c r="E151" s="154" t="s">
        <v>77</v>
      </c>
      <c r="F151" s="142">
        <v>7.7</v>
      </c>
      <c r="G151" s="143">
        <v>22.01</v>
      </c>
      <c r="H151" s="149">
        <v>234.86</v>
      </c>
      <c r="I151" s="241"/>
      <c r="J151" s="149">
        <f t="shared" si="17"/>
        <v>0</v>
      </c>
      <c r="K151" t="str">
        <f t="shared" si="16"/>
        <v>OK</v>
      </c>
    </row>
    <row r="152" spans="1:11" ht="57" x14ac:dyDescent="0.25">
      <c r="A152" s="153" t="s">
        <v>524</v>
      </c>
      <c r="B152" s="154" t="s">
        <v>433</v>
      </c>
      <c r="C152" s="154" t="s">
        <v>57</v>
      </c>
      <c r="D152" s="155" t="s">
        <v>434</v>
      </c>
      <c r="E152" s="154" t="s">
        <v>55</v>
      </c>
      <c r="F152" s="142">
        <v>6</v>
      </c>
      <c r="G152" s="143">
        <v>22.42</v>
      </c>
      <c r="H152" s="149">
        <v>186.44</v>
      </c>
      <c r="I152" s="241"/>
      <c r="J152" s="149">
        <f t="shared" si="17"/>
        <v>0</v>
      </c>
      <c r="K152" t="str">
        <f t="shared" si="16"/>
        <v>OK</v>
      </c>
    </row>
    <row r="153" spans="1:11" ht="28.5" x14ac:dyDescent="0.25">
      <c r="A153" s="153" t="s">
        <v>525</v>
      </c>
      <c r="B153" s="154" t="s">
        <v>494</v>
      </c>
      <c r="C153" s="154" t="s">
        <v>133</v>
      </c>
      <c r="D153" s="155" t="s">
        <v>495</v>
      </c>
      <c r="E153" s="154" t="s">
        <v>94</v>
      </c>
      <c r="F153" s="142">
        <v>31</v>
      </c>
      <c r="G153" s="143">
        <v>6.21</v>
      </c>
      <c r="H153" s="149">
        <v>266.85000000000002</v>
      </c>
      <c r="I153" s="241"/>
      <c r="J153" s="149">
        <f t="shared" si="17"/>
        <v>0</v>
      </c>
      <c r="K153" t="str">
        <f t="shared" si="16"/>
        <v>OK</v>
      </c>
    </row>
    <row r="154" spans="1:11" ht="28.5" x14ac:dyDescent="0.25">
      <c r="A154" s="153" t="s">
        <v>526</v>
      </c>
      <c r="B154" s="154" t="s">
        <v>527</v>
      </c>
      <c r="C154" s="154" t="s">
        <v>168</v>
      </c>
      <c r="D154" s="155" t="s">
        <v>528</v>
      </c>
      <c r="E154" s="154" t="s">
        <v>94</v>
      </c>
      <c r="F154" s="142">
        <v>31.9</v>
      </c>
      <c r="G154" s="143">
        <v>23.01</v>
      </c>
      <c r="H154" s="149">
        <v>1017.19</v>
      </c>
      <c r="I154" s="241"/>
      <c r="J154" s="149">
        <f t="shared" si="17"/>
        <v>0</v>
      </c>
      <c r="K154" t="str">
        <f t="shared" si="16"/>
        <v>OK</v>
      </c>
    </row>
    <row r="155" spans="1:11" ht="71.25" x14ac:dyDescent="0.25">
      <c r="A155" s="153" t="s">
        <v>529</v>
      </c>
      <c r="B155" s="154" t="s">
        <v>246</v>
      </c>
      <c r="C155" s="154" t="s">
        <v>57</v>
      </c>
      <c r="D155" s="155" t="s">
        <v>247</v>
      </c>
      <c r="E155" s="154" t="s">
        <v>77</v>
      </c>
      <c r="F155" s="142">
        <v>31.9</v>
      </c>
      <c r="G155" s="143">
        <v>57.52</v>
      </c>
      <c r="H155" s="149">
        <v>2542.75</v>
      </c>
      <c r="I155" s="241"/>
      <c r="J155" s="149">
        <f t="shared" si="17"/>
        <v>0</v>
      </c>
      <c r="K155" t="str">
        <f t="shared" si="16"/>
        <v>OK</v>
      </c>
    </row>
    <row r="156" spans="1:11" x14ac:dyDescent="0.25">
      <c r="A156" s="158">
        <v>7</v>
      </c>
      <c r="B156" s="157"/>
      <c r="C156" s="157"/>
      <c r="D156" s="156" t="s">
        <v>530</v>
      </c>
      <c r="E156" s="137"/>
      <c r="F156" s="137"/>
      <c r="G156" s="137"/>
      <c r="H156" s="150">
        <v>39370.76</v>
      </c>
      <c r="I156" s="245"/>
      <c r="J156" s="150" t="e">
        <f>SUMIF(#REF!,'ORÇAMENTO SINTÉTICO-RESUMO'!C156,#REF!)</f>
        <v>#REF!</v>
      </c>
      <c r="K156" t="str">
        <f t="shared" si="16"/>
        <v>OK</v>
      </c>
    </row>
    <row r="157" spans="1:11" ht="28.5" x14ac:dyDescent="0.25">
      <c r="A157" s="153" t="s">
        <v>67</v>
      </c>
      <c r="B157" s="154" t="s">
        <v>531</v>
      </c>
      <c r="C157" s="154" t="s">
        <v>168</v>
      </c>
      <c r="D157" s="155" t="s">
        <v>532</v>
      </c>
      <c r="E157" s="154" t="s">
        <v>150</v>
      </c>
      <c r="F157" s="142">
        <v>64.87</v>
      </c>
      <c r="G157" s="143">
        <v>105.44</v>
      </c>
      <c r="H157" s="149">
        <v>9478.93</v>
      </c>
      <c r="I157" s="241"/>
      <c r="J157" s="149">
        <f t="shared" ref="J157:J167" si="18">ROUND(I157*$F157,2)</f>
        <v>0</v>
      </c>
      <c r="K157" t="str">
        <f t="shared" si="16"/>
        <v>OK</v>
      </c>
    </row>
    <row r="158" spans="1:11" ht="28.5" x14ac:dyDescent="0.25">
      <c r="A158" s="153" t="s">
        <v>114</v>
      </c>
      <c r="B158" s="154" t="s">
        <v>533</v>
      </c>
      <c r="C158" s="154" t="s">
        <v>168</v>
      </c>
      <c r="D158" s="155" t="s">
        <v>534</v>
      </c>
      <c r="E158" s="154" t="s">
        <v>150</v>
      </c>
      <c r="F158" s="142">
        <v>53.3</v>
      </c>
      <c r="G158" s="143">
        <v>138.76</v>
      </c>
      <c r="H158" s="149">
        <v>10249.219999999999</v>
      </c>
      <c r="I158" s="241"/>
      <c r="J158" s="149">
        <f t="shared" si="18"/>
        <v>0</v>
      </c>
      <c r="K158" t="str">
        <f t="shared" si="16"/>
        <v>OK</v>
      </c>
    </row>
    <row r="159" spans="1:11" ht="57" x14ac:dyDescent="0.25">
      <c r="A159" s="153" t="s">
        <v>163</v>
      </c>
      <c r="B159" s="154" t="s">
        <v>535</v>
      </c>
      <c r="C159" s="154" t="s">
        <v>133</v>
      </c>
      <c r="D159" s="155" t="s">
        <v>536</v>
      </c>
      <c r="E159" s="154" t="s">
        <v>134</v>
      </c>
      <c r="F159" s="142">
        <v>174</v>
      </c>
      <c r="G159" s="143">
        <v>11.53</v>
      </c>
      <c r="H159" s="149">
        <v>2779.94</v>
      </c>
      <c r="I159" s="241"/>
      <c r="J159" s="149">
        <f t="shared" si="18"/>
        <v>0</v>
      </c>
      <c r="K159" t="str">
        <f t="shared" si="16"/>
        <v>OK</v>
      </c>
    </row>
    <row r="160" spans="1:11" ht="71.25" x14ac:dyDescent="0.25">
      <c r="A160" s="153" t="s">
        <v>164</v>
      </c>
      <c r="B160" s="154" t="s">
        <v>257</v>
      </c>
      <c r="C160" s="154" t="s">
        <v>133</v>
      </c>
      <c r="D160" s="155" t="s">
        <v>537</v>
      </c>
      <c r="E160" s="154" t="s">
        <v>134</v>
      </c>
      <c r="F160" s="142">
        <v>22</v>
      </c>
      <c r="G160" s="143">
        <v>144.1</v>
      </c>
      <c r="H160" s="149">
        <v>4393.1499999999996</v>
      </c>
      <c r="I160" s="241"/>
      <c r="J160" s="149">
        <f t="shared" si="18"/>
        <v>0</v>
      </c>
      <c r="K160" t="str">
        <f t="shared" si="16"/>
        <v>OK</v>
      </c>
    </row>
    <row r="161" spans="1:11" ht="42.75" x14ac:dyDescent="0.25">
      <c r="A161" s="153" t="s">
        <v>165</v>
      </c>
      <c r="B161" s="154" t="s">
        <v>538</v>
      </c>
      <c r="C161" s="154" t="s">
        <v>133</v>
      </c>
      <c r="D161" s="155" t="s">
        <v>539</v>
      </c>
      <c r="E161" s="154" t="s">
        <v>134</v>
      </c>
      <c r="F161" s="142">
        <v>22</v>
      </c>
      <c r="G161" s="143">
        <v>65.540000000000006</v>
      </c>
      <c r="H161" s="149">
        <v>1998.11</v>
      </c>
      <c r="I161" s="241"/>
      <c r="J161" s="149">
        <f t="shared" si="18"/>
        <v>0</v>
      </c>
      <c r="K161" t="str">
        <f t="shared" si="16"/>
        <v>OK</v>
      </c>
    </row>
    <row r="162" spans="1:11" x14ac:dyDescent="0.25">
      <c r="A162" s="153" t="s">
        <v>166</v>
      </c>
      <c r="B162" s="154" t="s">
        <v>540</v>
      </c>
      <c r="C162" s="154" t="s">
        <v>133</v>
      </c>
      <c r="D162" s="155" t="s">
        <v>541</v>
      </c>
      <c r="E162" s="154" t="s">
        <v>134</v>
      </c>
      <c r="F162" s="142">
        <v>6</v>
      </c>
      <c r="G162" s="143">
        <v>238.33</v>
      </c>
      <c r="H162" s="149">
        <v>1981.64</v>
      </c>
      <c r="I162" s="241"/>
      <c r="J162" s="149">
        <f t="shared" si="18"/>
        <v>0</v>
      </c>
      <c r="K162" t="str">
        <f t="shared" si="16"/>
        <v>OK</v>
      </c>
    </row>
    <row r="163" spans="1:11" x14ac:dyDescent="0.25">
      <c r="A163" s="153" t="s">
        <v>167</v>
      </c>
      <c r="B163" s="154" t="s">
        <v>542</v>
      </c>
      <c r="C163" s="154" t="s">
        <v>168</v>
      </c>
      <c r="D163" s="155" t="s">
        <v>543</v>
      </c>
      <c r="E163" s="154" t="s">
        <v>73</v>
      </c>
      <c r="F163" s="142">
        <v>235</v>
      </c>
      <c r="G163" s="143">
        <v>11.05</v>
      </c>
      <c r="H163" s="149">
        <v>3597.95</v>
      </c>
      <c r="I163" s="241"/>
      <c r="J163" s="149">
        <f t="shared" si="18"/>
        <v>0</v>
      </c>
      <c r="K163" t="str">
        <f t="shared" si="16"/>
        <v>OK</v>
      </c>
    </row>
    <row r="164" spans="1:11" ht="28.5" x14ac:dyDescent="0.25">
      <c r="A164" s="153" t="s">
        <v>544</v>
      </c>
      <c r="B164" s="154" t="s">
        <v>545</v>
      </c>
      <c r="C164" s="154" t="s">
        <v>133</v>
      </c>
      <c r="D164" s="155" t="s">
        <v>546</v>
      </c>
      <c r="E164" s="154" t="s">
        <v>134</v>
      </c>
      <c r="F164" s="142">
        <v>235</v>
      </c>
      <c r="G164" s="143">
        <v>2.8</v>
      </c>
      <c r="H164" s="149">
        <v>911.23</v>
      </c>
      <c r="I164" s="241"/>
      <c r="J164" s="149">
        <f t="shared" si="18"/>
        <v>0</v>
      </c>
      <c r="K164" t="str">
        <f t="shared" si="16"/>
        <v>OK</v>
      </c>
    </row>
    <row r="165" spans="1:11" ht="28.5" x14ac:dyDescent="0.25">
      <c r="A165" s="153" t="s">
        <v>547</v>
      </c>
      <c r="B165" s="154" t="s">
        <v>548</v>
      </c>
      <c r="C165" s="154" t="s">
        <v>133</v>
      </c>
      <c r="D165" s="155" t="s">
        <v>549</v>
      </c>
      <c r="E165" s="154" t="s">
        <v>94</v>
      </c>
      <c r="F165" s="142">
        <v>18</v>
      </c>
      <c r="G165" s="143">
        <v>25.42</v>
      </c>
      <c r="H165" s="149">
        <v>634.16</v>
      </c>
      <c r="I165" s="241"/>
      <c r="J165" s="149">
        <f t="shared" si="18"/>
        <v>0</v>
      </c>
      <c r="K165" t="str">
        <f t="shared" si="16"/>
        <v>OK</v>
      </c>
    </row>
    <row r="166" spans="1:11" ht="42.75" x14ac:dyDescent="0.25">
      <c r="A166" s="153" t="s">
        <v>550</v>
      </c>
      <c r="B166" s="154" t="s">
        <v>551</v>
      </c>
      <c r="C166" s="154" t="s">
        <v>133</v>
      </c>
      <c r="D166" s="155" t="s">
        <v>552</v>
      </c>
      <c r="E166" s="154" t="s">
        <v>134</v>
      </c>
      <c r="F166" s="142">
        <v>4</v>
      </c>
      <c r="G166" s="143">
        <v>92.42</v>
      </c>
      <c r="H166" s="149">
        <v>512.32000000000005</v>
      </c>
      <c r="I166" s="241"/>
      <c r="J166" s="149">
        <f t="shared" si="18"/>
        <v>0</v>
      </c>
      <c r="K166" t="str">
        <f t="shared" si="16"/>
        <v>OK</v>
      </c>
    </row>
    <row r="167" spans="1:11" ht="57" x14ac:dyDescent="0.25">
      <c r="A167" s="153" t="s">
        <v>553</v>
      </c>
      <c r="B167" s="154" t="s">
        <v>554</v>
      </c>
      <c r="C167" s="154" t="s">
        <v>133</v>
      </c>
      <c r="D167" s="155" t="s">
        <v>555</v>
      </c>
      <c r="E167" s="154" t="s">
        <v>134</v>
      </c>
      <c r="F167" s="142">
        <v>46</v>
      </c>
      <c r="G167" s="143">
        <v>29.85</v>
      </c>
      <c r="H167" s="149">
        <v>1902.6</v>
      </c>
      <c r="I167" s="241"/>
      <c r="J167" s="149">
        <f t="shared" si="18"/>
        <v>0</v>
      </c>
      <c r="K167" t="str">
        <f t="shared" si="16"/>
        <v>OK</v>
      </c>
    </row>
    <row r="168" spans="1:11" ht="71.25" x14ac:dyDescent="0.25">
      <c r="A168" s="153" t="s">
        <v>556</v>
      </c>
      <c r="B168" s="154" t="s">
        <v>557</v>
      </c>
      <c r="C168" s="154" t="s">
        <v>133</v>
      </c>
      <c r="D168" s="155" t="s">
        <v>558</v>
      </c>
      <c r="E168" s="154" t="s">
        <v>134</v>
      </c>
      <c r="F168" s="142">
        <v>1</v>
      </c>
      <c r="G168" s="143">
        <v>672.18</v>
      </c>
      <c r="H168" s="149">
        <v>931.51</v>
      </c>
      <c r="I168" s="241"/>
      <c r="J168" s="149">
        <f>ROUND(I168*$F168,2)</f>
        <v>0</v>
      </c>
      <c r="K168" t="str">
        <f t="shared" si="16"/>
        <v>OK</v>
      </c>
    </row>
    <row r="169" spans="1:11" x14ac:dyDescent="0.25">
      <c r="A169" s="158">
        <v>8</v>
      </c>
      <c r="B169" s="157"/>
      <c r="C169" s="157"/>
      <c r="D169" s="156" t="s">
        <v>559</v>
      </c>
      <c r="E169" s="137"/>
      <c r="F169" s="137"/>
      <c r="G169" s="137"/>
      <c r="H169" s="150">
        <v>3383.52</v>
      </c>
      <c r="I169" s="245"/>
      <c r="J169" s="150" t="e">
        <f>SUMIF(#REF!,'ORÇAMENTO SINTÉTICO-RESUMO'!C169,#REF!)</f>
        <v>#REF!</v>
      </c>
      <c r="K169" t="str">
        <f t="shared" si="16"/>
        <v>OK</v>
      </c>
    </row>
    <row r="170" spans="1:11" ht="28.5" x14ac:dyDescent="0.25">
      <c r="A170" s="153" t="s">
        <v>79</v>
      </c>
      <c r="B170" s="154" t="s">
        <v>560</v>
      </c>
      <c r="C170" s="154" t="s">
        <v>57</v>
      </c>
      <c r="D170" s="155" t="s">
        <v>561</v>
      </c>
      <c r="E170" s="154" t="s">
        <v>55</v>
      </c>
      <c r="F170" s="142">
        <v>1</v>
      </c>
      <c r="G170" s="143">
        <v>97.33</v>
      </c>
      <c r="H170" s="149">
        <v>134.88</v>
      </c>
      <c r="I170" s="241"/>
      <c r="J170" s="149">
        <f t="shared" ref="J170:J185" si="19">ROUND(I170*$F170,2)</f>
        <v>0</v>
      </c>
      <c r="K170" t="str">
        <f t="shared" si="16"/>
        <v>OK</v>
      </c>
    </row>
    <row r="171" spans="1:11" ht="42.75" x14ac:dyDescent="0.25">
      <c r="A171" s="153" t="s">
        <v>93</v>
      </c>
      <c r="B171" s="154" t="s">
        <v>171</v>
      </c>
      <c r="C171" s="154" t="s">
        <v>133</v>
      </c>
      <c r="D171" s="155" t="s">
        <v>562</v>
      </c>
      <c r="E171" s="154" t="s">
        <v>134</v>
      </c>
      <c r="F171" s="142">
        <v>1</v>
      </c>
      <c r="G171" s="143">
        <v>298.83</v>
      </c>
      <c r="H171" s="149">
        <v>414.11</v>
      </c>
      <c r="I171" s="241"/>
      <c r="J171" s="149">
        <f t="shared" si="19"/>
        <v>0</v>
      </c>
      <c r="K171" t="str">
        <f t="shared" si="16"/>
        <v>OK</v>
      </c>
    </row>
    <row r="172" spans="1:11" ht="28.5" x14ac:dyDescent="0.25">
      <c r="A172" s="153" t="s">
        <v>563</v>
      </c>
      <c r="B172" s="154" t="s">
        <v>564</v>
      </c>
      <c r="C172" s="154" t="s">
        <v>57</v>
      </c>
      <c r="D172" s="155" t="s">
        <v>565</v>
      </c>
      <c r="E172" s="154" t="s">
        <v>55</v>
      </c>
      <c r="F172" s="142">
        <v>1</v>
      </c>
      <c r="G172" s="143">
        <v>275.63</v>
      </c>
      <c r="H172" s="149">
        <v>381.97</v>
      </c>
      <c r="I172" s="241"/>
      <c r="J172" s="149">
        <f t="shared" si="19"/>
        <v>0</v>
      </c>
      <c r="K172" t="str">
        <f t="shared" si="16"/>
        <v>OK</v>
      </c>
    </row>
    <row r="173" spans="1:11" ht="57" x14ac:dyDescent="0.25">
      <c r="A173" s="153" t="s">
        <v>566</v>
      </c>
      <c r="B173" s="154" t="s">
        <v>567</v>
      </c>
      <c r="C173" s="154" t="s">
        <v>57</v>
      </c>
      <c r="D173" s="155" t="s">
        <v>568</v>
      </c>
      <c r="E173" s="154" t="s">
        <v>55</v>
      </c>
      <c r="F173" s="142">
        <v>1</v>
      </c>
      <c r="G173" s="143">
        <v>626.66999999999996</v>
      </c>
      <c r="H173" s="149">
        <v>868.44</v>
      </c>
      <c r="I173" s="241"/>
      <c r="J173" s="149">
        <f t="shared" si="19"/>
        <v>0</v>
      </c>
      <c r="K173" t="str">
        <f t="shared" si="16"/>
        <v>OK</v>
      </c>
    </row>
    <row r="174" spans="1:11" ht="42.75" x14ac:dyDescent="0.25">
      <c r="A174" s="153" t="s">
        <v>569</v>
      </c>
      <c r="B174" s="154" t="s">
        <v>172</v>
      </c>
      <c r="C174" s="154" t="s">
        <v>57</v>
      </c>
      <c r="D174" s="155" t="s">
        <v>173</v>
      </c>
      <c r="E174" s="154" t="s">
        <v>55</v>
      </c>
      <c r="F174" s="142">
        <v>1</v>
      </c>
      <c r="G174" s="143">
        <v>112.47</v>
      </c>
      <c r="H174" s="149">
        <v>155.86000000000001</v>
      </c>
      <c r="I174" s="241"/>
      <c r="J174" s="149">
        <f t="shared" si="19"/>
        <v>0</v>
      </c>
      <c r="K174" t="str">
        <f t="shared" si="16"/>
        <v>OK</v>
      </c>
    </row>
    <row r="175" spans="1:11" ht="42.75" x14ac:dyDescent="0.25">
      <c r="A175" s="153" t="s">
        <v>570</v>
      </c>
      <c r="B175" s="154" t="s">
        <v>571</v>
      </c>
      <c r="C175" s="154" t="s">
        <v>57</v>
      </c>
      <c r="D175" s="155" t="s">
        <v>572</v>
      </c>
      <c r="E175" s="154" t="s">
        <v>55</v>
      </c>
      <c r="F175" s="142">
        <v>1</v>
      </c>
      <c r="G175" s="143">
        <v>106.81</v>
      </c>
      <c r="H175" s="149">
        <v>148.01</v>
      </c>
      <c r="I175" s="241"/>
      <c r="J175" s="149">
        <f t="shared" si="19"/>
        <v>0</v>
      </c>
      <c r="K175" t="str">
        <f t="shared" si="16"/>
        <v>OK</v>
      </c>
    </row>
    <row r="176" spans="1:11" ht="28.5" x14ac:dyDescent="0.25">
      <c r="A176" s="153" t="s">
        <v>573</v>
      </c>
      <c r="B176" s="154" t="s">
        <v>574</v>
      </c>
      <c r="C176" s="154" t="s">
        <v>57</v>
      </c>
      <c r="D176" s="155" t="s">
        <v>575</v>
      </c>
      <c r="E176" s="154" t="s">
        <v>55</v>
      </c>
      <c r="F176" s="142">
        <v>1</v>
      </c>
      <c r="G176" s="143">
        <v>11.09</v>
      </c>
      <c r="H176" s="149">
        <v>15.36</v>
      </c>
      <c r="I176" s="241"/>
      <c r="J176" s="149">
        <f t="shared" si="19"/>
        <v>0</v>
      </c>
      <c r="K176" t="str">
        <f t="shared" si="16"/>
        <v>OK</v>
      </c>
    </row>
    <row r="177" spans="1:11" ht="57" x14ac:dyDescent="0.25">
      <c r="A177" s="153" t="s">
        <v>576</v>
      </c>
      <c r="B177" s="154" t="s">
        <v>177</v>
      </c>
      <c r="C177" s="154" t="s">
        <v>57</v>
      </c>
      <c r="D177" s="155" t="s">
        <v>178</v>
      </c>
      <c r="E177" s="154" t="s">
        <v>55</v>
      </c>
      <c r="F177" s="142">
        <v>1</v>
      </c>
      <c r="G177" s="143">
        <v>15.28</v>
      </c>
      <c r="H177" s="149">
        <v>21.17</v>
      </c>
      <c r="I177" s="241"/>
      <c r="J177" s="149">
        <f t="shared" si="19"/>
        <v>0</v>
      </c>
      <c r="K177" t="str">
        <f t="shared" si="16"/>
        <v>OK</v>
      </c>
    </row>
    <row r="178" spans="1:11" ht="42.75" x14ac:dyDescent="0.25">
      <c r="A178" s="153" t="s">
        <v>577</v>
      </c>
      <c r="B178" s="154" t="s">
        <v>578</v>
      </c>
      <c r="C178" s="154" t="s">
        <v>57</v>
      </c>
      <c r="D178" s="155" t="s">
        <v>579</v>
      </c>
      <c r="E178" s="154" t="s">
        <v>55</v>
      </c>
      <c r="F178" s="142">
        <v>2</v>
      </c>
      <c r="G178" s="143">
        <v>14.09</v>
      </c>
      <c r="H178" s="149">
        <v>39.04</v>
      </c>
      <c r="I178" s="241"/>
      <c r="J178" s="149">
        <f t="shared" si="19"/>
        <v>0</v>
      </c>
      <c r="K178" t="str">
        <f t="shared" si="16"/>
        <v>OK</v>
      </c>
    </row>
    <row r="179" spans="1:11" ht="57" x14ac:dyDescent="0.25">
      <c r="A179" s="153" t="s">
        <v>580</v>
      </c>
      <c r="B179" s="154" t="s">
        <v>174</v>
      </c>
      <c r="C179" s="154" t="s">
        <v>57</v>
      </c>
      <c r="D179" s="155" t="s">
        <v>175</v>
      </c>
      <c r="E179" s="154" t="s">
        <v>55</v>
      </c>
      <c r="F179" s="142">
        <v>4</v>
      </c>
      <c r="G179" s="143">
        <v>7.04</v>
      </c>
      <c r="H179" s="149">
        <v>39.020000000000003</v>
      </c>
      <c r="I179" s="241"/>
      <c r="J179" s="149">
        <f t="shared" si="19"/>
        <v>0</v>
      </c>
      <c r="K179" t="str">
        <f t="shared" si="16"/>
        <v>OK</v>
      </c>
    </row>
    <row r="180" spans="1:11" ht="42.75" x14ac:dyDescent="0.25">
      <c r="A180" s="153" t="s">
        <v>581</v>
      </c>
      <c r="B180" s="154" t="s">
        <v>169</v>
      </c>
      <c r="C180" s="154" t="s">
        <v>57</v>
      </c>
      <c r="D180" s="155" t="s">
        <v>170</v>
      </c>
      <c r="E180" s="154" t="s">
        <v>55</v>
      </c>
      <c r="F180" s="142">
        <v>5</v>
      </c>
      <c r="G180" s="143">
        <v>9.9700000000000006</v>
      </c>
      <c r="H180" s="149">
        <v>69.09</v>
      </c>
      <c r="I180" s="241"/>
      <c r="J180" s="149">
        <f t="shared" si="19"/>
        <v>0</v>
      </c>
      <c r="K180" t="str">
        <f t="shared" si="16"/>
        <v>OK</v>
      </c>
    </row>
    <row r="181" spans="1:11" ht="42.75" x14ac:dyDescent="0.25">
      <c r="A181" s="153" t="s">
        <v>582</v>
      </c>
      <c r="B181" s="154" t="s">
        <v>176</v>
      </c>
      <c r="C181" s="154" t="s">
        <v>57</v>
      </c>
      <c r="D181" s="155" t="s">
        <v>583</v>
      </c>
      <c r="E181" s="154" t="s">
        <v>77</v>
      </c>
      <c r="F181" s="142">
        <v>18.760000000000002</v>
      </c>
      <c r="G181" s="143">
        <v>14.61</v>
      </c>
      <c r="H181" s="149">
        <v>379.72</v>
      </c>
      <c r="I181" s="241"/>
      <c r="J181" s="149">
        <f t="shared" si="19"/>
        <v>0</v>
      </c>
      <c r="K181" t="str">
        <f t="shared" si="16"/>
        <v>OK</v>
      </c>
    </row>
    <row r="182" spans="1:11" ht="42.75" x14ac:dyDescent="0.25">
      <c r="A182" s="153" t="s">
        <v>584</v>
      </c>
      <c r="B182" s="154" t="s">
        <v>585</v>
      </c>
      <c r="C182" s="154" t="s">
        <v>57</v>
      </c>
      <c r="D182" s="155" t="s">
        <v>586</v>
      </c>
      <c r="E182" s="154" t="s">
        <v>55</v>
      </c>
      <c r="F182" s="142">
        <v>3</v>
      </c>
      <c r="G182" s="143">
        <v>8.73</v>
      </c>
      <c r="H182" s="149">
        <v>36.299999999999997</v>
      </c>
      <c r="I182" s="241"/>
      <c r="J182" s="149">
        <f t="shared" si="19"/>
        <v>0</v>
      </c>
      <c r="K182" t="str">
        <f t="shared" si="16"/>
        <v>OK</v>
      </c>
    </row>
    <row r="183" spans="1:11" ht="57" x14ac:dyDescent="0.25">
      <c r="A183" s="153" t="s">
        <v>587</v>
      </c>
      <c r="B183" s="154" t="s">
        <v>177</v>
      </c>
      <c r="C183" s="154" t="s">
        <v>57</v>
      </c>
      <c r="D183" s="155" t="s">
        <v>178</v>
      </c>
      <c r="E183" s="154" t="s">
        <v>55</v>
      </c>
      <c r="F183" s="142">
        <v>3</v>
      </c>
      <c r="G183" s="143">
        <v>15.28</v>
      </c>
      <c r="H183" s="149">
        <v>63.52</v>
      </c>
      <c r="I183" s="241"/>
      <c r="J183" s="149">
        <f t="shared" si="19"/>
        <v>0</v>
      </c>
      <c r="K183" t="str">
        <f t="shared" si="16"/>
        <v>OK</v>
      </c>
    </row>
    <row r="184" spans="1:11" ht="42.75" x14ac:dyDescent="0.25">
      <c r="A184" s="153" t="s">
        <v>588</v>
      </c>
      <c r="B184" s="154" t="s">
        <v>589</v>
      </c>
      <c r="C184" s="154" t="s">
        <v>57</v>
      </c>
      <c r="D184" s="155" t="s">
        <v>590</v>
      </c>
      <c r="E184" s="154" t="s">
        <v>55</v>
      </c>
      <c r="F184" s="142">
        <v>1</v>
      </c>
      <c r="G184" s="143">
        <v>169.49</v>
      </c>
      <c r="H184" s="149">
        <v>234.88</v>
      </c>
      <c r="I184" s="241"/>
      <c r="J184" s="149">
        <f t="shared" si="19"/>
        <v>0</v>
      </c>
      <c r="K184" t="str">
        <f t="shared" si="16"/>
        <v>OK</v>
      </c>
    </row>
    <row r="185" spans="1:11" ht="42.75" x14ac:dyDescent="0.25">
      <c r="A185" s="153" t="s">
        <v>591</v>
      </c>
      <c r="B185" s="154" t="s">
        <v>592</v>
      </c>
      <c r="C185" s="154" t="s">
        <v>57</v>
      </c>
      <c r="D185" s="155" t="s">
        <v>593</v>
      </c>
      <c r="E185" s="154" t="s">
        <v>55</v>
      </c>
      <c r="F185" s="142">
        <v>1</v>
      </c>
      <c r="G185" s="143">
        <v>275.76</v>
      </c>
      <c r="H185" s="149">
        <v>382.15</v>
      </c>
      <c r="I185" s="241"/>
      <c r="J185" s="149">
        <f t="shared" si="19"/>
        <v>0</v>
      </c>
      <c r="K185" t="str">
        <f t="shared" si="16"/>
        <v>OK</v>
      </c>
    </row>
    <row r="186" spans="1:11" x14ac:dyDescent="0.25">
      <c r="A186" s="158">
        <v>9</v>
      </c>
      <c r="B186" s="157"/>
      <c r="C186" s="157"/>
      <c r="D186" s="156" t="s">
        <v>594</v>
      </c>
      <c r="E186" s="137"/>
      <c r="F186" s="137"/>
      <c r="G186" s="137"/>
      <c r="H186" s="150">
        <v>30814.76</v>
      </c>
      <c r="I186" s="245"/>
      <c r="J186" s="150" t="e">
        <f>SUMIF(#REF!,'ORÇAMENTO SINTÉTICO-RESUMO'!C186,#REF!)</f>
        <v>#REF!</v>
      </c>
      <c r="K186" t="str">
        <f t="shared" si="16"/>
        <v>OK</v>
      </c>
    </row>
    <row r="187" spans="1:11" ht="57" x14ac:dyDescent="0.25">
      <c r="A187" s="153" t="s">
        <v>86</v>
      </c>
      <c r="B187" s="154" t="s">
        <v>595</v>
      </c>
      <c r="C187" s="154" t="s">
        <v>57</v>
      </c>
      <c r="D187" s="155" t="s">
        <v>596</v>
      </c>
      <c r="E187" s="154" t="s">
        <v>55</v>
      </c>
      <c r="F187" s="142">
        <v>1</v>
      </c>
      <c r="G187" s="143">
        <v>86.35</v>
      </c>
      <c r="H187" s="149">
        <v>119.66</v>
      </c>
      <c r="I187" s="241"/>
      <c r="J187" s="149">
        <f t="shared" ref="J187:J215" si="20">ROUND(I187*$F187,2)</f>
        <v>0</v>
      </c>
      <c r="K187" t="str">
        <f t="shared" si="16"/>
        <v>OK</v>
      </c>
    </row>
    <row r="188" spans="1:11" ht="57" x14ac:dyDescent="0.25">
      <c r="A188" s="153" t="s">
        <v>87</v>
      </c>
      <c r="B188" s="154" t="s">
        <v>224</v>
      </c>
      <c r="C188" s="154" t="s">
        <v>57</v>
      </c>
      <c r="D188" s="155" t="s">
        <v>225</v>
      </c>
      <c r="E188" s="154" t="s">
        <v>55</v>
      </c>
      <c r="F188" s="142">
        <v>1</v>
      </c>
      <c r="G188" s="143">
        <v>21.05</v>
      </c>
      <c r="H188" s="149">
        <v>29.17</v>
      </c>
      <c r="I188" s="241"/>
      <c r="J188" s="149">
        <f t="shared" si="20"/>
        <v>0</v>
      </c>
      <c r="K188" t="str">
        <f t="shared" si="16"/>
        <v>OK</v>
      </c>
    </row>
    <row r="189" spans="1:11" ht="28.5" x14ac:dyDescent="0.25">
      <c r="A189" s="153" t="s">
        <v>258</v>
      </c>
      <c r="B189" s="154" t="s">
        <v>226</v>
      </c>
      <c r="C189" s="154" t="s">
        <v>57</v>
      </c>
      <c r="D189" s="155" t="s">
        <v>597</v>
      </c>
      <c r="E189" s="154" t="s">
        <v>55</v>
      </c>
      <c r="F189" s="142">
        <v>1</v>
      </c>
      <c r="G189" s="143">
        <v>256.82</v>
      </c>
      <c r="H189" s="149">
        <v>355.9</v>
      </c>
      <c r="I189" s="241"/>
      <c r="J189" s="149">
        <f t="shared" si="20"/>
        <v>0</v>
      </c>
      <c r="K189" t="str">
        <f t="shared" si="16"/>
        <v>OK</v>
      </c>
    </row>
    <row r="190" spans="1:11" ht="42.75" x14ac:dyDescent="0.25">
      <c r="A190" s="153" t="s">
        <v>598</v>
      </c>
      <c r="B190" s="154" t="s">
        <v>179</v>
      </c>
      <c r="C190" s="154" t="s">
        <v>57</v>
      </c>
      <c r="D190" s="155" t="s">
        <v>599</v>
      </c>
      <c r="E190" s="154" t="s">
        <v>55</v>
      </c>
      <c r="F190" s="142">
        <v>1</v>
      </c>
      <c r="G190" s="143">
        <v>9.8699999999999992</v>
      </c>
      <c r="H190" s="149">
        <v>13.67</v>
      </c>
      <c r="I190" s="241"/>
      <c r="J190" s="149">
        <f t="shared" si="20"/>
        <v>0</v>
      </c>
      <c r="K190" t="str">
        <f t="shared" si="16"/>
        <v>OK</v>
      </c>
    </row>
    <row r="191" spans="1:11" ht="42.75" x14ac:dyDescent="0.25">
      <c r="A191" s="153" t="s">
        <v>600</v>
      </c>
      <c r="B191" s="154" t="s">
        <v>601</v>
      </c>
      <c r="C191" s="154" t="s">
        <v>57</v>
      </c>
      <c r="D191" s="155" t="s">
        <v>602</v>
      </c>
      <c r="E191" s="154" t="s">
        <v>55</v>
      </c>
      <c r="F191" s="142">
        <v>2</v>
      </c>
      <c r="G191" s="143">
        <v>85.32</v>
      </c>
      <c r="H191" s="149">
        <v>236.47</v>
      </c>
      <c r="I191" s="241"/>
      <c r="J191" s="149">
        <f t="shared" si="20"/>
        <v>0</v>
      </c>
      <c r="K191" t="str">
        <f t="shared" si="16"/>
        <v>OK</v>
      </c>
    </row>
    <row r="192" spans="1:11" ht="28.5" x14ac:dyDescent="0.25">
      <c r="A192" s="153" t="s">
        <v>603</v>
      </c>
      <c r="B192" s="154" t="s">
        <v>604</v>
      </c>
      <c r="C192" s="154" t="s">
        <v>168</v>
      </c>
      <c r="D192" s="155" t="s">
        <v>605</v>
      </c>
      <c r="E192" s="154" t="s">
        <v>73</v>
      </c>
      <c r="F192" s="142">
        <v>1</v>
      </c>
      <c r="G192" s="143">
        <v>23.07</v>
      </c>
      <c r="H192" s="149">
        <v>31.97</v>
      </c>
      <c r="I192" s="241"/>
      <c r="J192" s="149">
        <f t="shared" si="20"/>
        <v>0</v>
      </c>
      <c r="K192" t="str">
        <f t="shared" si="16"/>
        <v>OK</v>
      </c>
    </row>
    <row r="193" spans="1:11" x14ac:dyDescent="0.25">
      <c r="A193" s="153" t="s">
        <v>606</v>
      </c>
      <c r="B193" s="154" t="s">
        <v>607</v>
      </c>
      <c r="C193" s="154" t="s">
        <v>74</v>
      </c>
      <c r="D193" s="155" t="s">
        <v>608</v>
      </c>
      <c r="E193" s="154" t="s">
        <v>55</v>
      </c>
      <c r="F193" s="142">
        <v>2</v>
      </c>
      <c r="G193" s="143">
        <v>20.83</v>
      </c>
      <c r="H193" s="149">
        <v>57.72</v>
      </c>
      <c r="I193" s="241"/>
      <c r="J193" s="149">
        <f t="shared" si="20"/>
        <v>0</v>
      </c>
      <c r="K193" t="str">
        <f t="shared" si="16"/>
        <v>OK</v>
      </c>
    </row>
    <row r="194" spans="1:11" ht="57" x14ac:dyDescent="0.25">
      <c r="A194" s="153" t="s">
        <v>609</v>
      </c>
      <c r="B194" s="154" t="s">
        <v>227</v>
      </c>
      <c r="C194" s="154" t="s">
        <v>57</v>
      </c>
      <c r="D194" s="155" t="s">
        <v>228</v>
      </c>
      <c r="E194" s="154" t="s">
        <v>55</v>
      </c>
      <c r="F194" s="142">
        <v>10</v>
      </c>
      <c r="G194" s="143">
        <v>50.79</v>
      </c>
      <c r="H194" s="149">
        <v>703.83</v>
      </c>
      <c r="I194" s="241"/>
      <c r="J194" s="149">
        <f t="shared" si="20"/>
        <v>0</v>
      </c>
      <c r="K194" t="str">
        <f t="shared" si="16"/>
        <v>OK</v>
      </c>
    </row>
    <row r="195" spans="1:11" ht="57" x14ac:dyDescent="0.25">
      <c r="A195" s="153" t="s">
        <v>610</v>
      </c>
      <c r="B195" s="154" t="s">
        <v>180</v>
      </c>
      <c r="C195" s="154" t="s">
        <v>57</v>
      </c>
      <c r="D195" s="155" t="s">
        <v>181</v>
      </c>
      <c r="E195" s="154" t="s">
        <v>55</v>
      </c>
      <c r="F195" s="142">
        <v>4</v>
      </c>
      <c r="G195" s="143">
        <v>15.76</v>
      </c>
      <c r="H195" s="149">
        <v>87.36</v>
      </c>
      <c r="I195" s="241"/>
      <c r="J195" s="149">
        <f t="shared" si="20"/>
        <v>0</v>
      </c>
      <c r="K195" t="str">
        <f t="shared" si="16"/>
        <v>OK</v>
      </c>
    </row>
    <row r="196" spans="1:11" ht="57" x14ac:dyDescent="0.25">
      <c r="A196" s="153" t="s">
        <v>611</v>
      </c>
      <c r="B196" s="154" t="s">
        <v>612</v>
      </c>
      <c r="C196" s="154" t="s">
        <v>57</v>
      </c>
      <c r="D196" s="155" t="s">
        <v>613</v>
      </c>
      <c r="E196" s="154" t="s">
        <v>55</v>
      </c>
      <c r="F196" s="142">
        <v>3</v>
      </c>
      <c r="G196" s="143">
        <v>95.78</v>
      </c>
      <c r="H196" s="149">
        <v>398.19</v>
      </c>
      <c r="I196" s="241"/>
      <c r="J196" s="149">
        <f t="shared" si="20"/>
        <v>0</v>
      </c>
      <c r="K196" t="str">
        <f t="shared" si="16"/>
        <v>OK</v>
      </c>
    </row>
    <row r="197" spans="1:11" ht="57" x14ac:dyDescent="0.25">
      <c r="A197" s="153" t="s">
        <v>614</v>
      </c>
      <c r="B197" s="154" t="s">
        <v>615</v>
      </c>
      <c r="C197" s="154" t="s">
        <v>57</v>
      </c>
      <c r="D197" s="155" t="s">
        <v>616</v>
      </c>
      <c r="E197" s="154" t="s">
        <v>55</v>
      </c>
      <c r="F197" s="142">
        <v>5</v>
      </c>
      <c r="G197" s="143">
        <v>33.979999999999997</v>
      </c>
      <c r="H197" s="149">
        <v>235.45</v>
      </c>
      <c r="I197" s="241"/>
      <c r="J197" s="149">
        <f t="shared" si="20"/>
        <v>0</v>
      </c>
      <c r="K197" t="str">
        <f t="shared" si="16"/>
        <v>OK</v>
      </c>
    </row>
    <row r="198" spans="1:11" ht="57" x14ac:dyDescent="0.25">
      <c r="A198" s="153" t="s">
        <v>617</v>
      </c>
      <c r="B198" s="154" t="s">
        <v>184</v>
      </c>
      <c r="C198" s="154" t="s">
        <v>57</v>
      </c>
      <c r="D198" s="155" t="s">
        <v>185</v>
      </c>
      <c r="E198" s="154" t="s">
        <v>55</v>
      </c>
      <c r="F198" s="142">
        <v>3</v>
      </c>
      <c r="G198" s="143">
        <v>10.93</v>
      </c>
      <c r="H198" s="149">
        <v>45.45</v>
      </c>
      <c r="I198" s="241"/>
      <c r="J198" s="149">
        <f t="shared" si="20"/>
        <v>0</v>
      </c>
      <c r="K198" t="str">
        <f t="shared" si="16"/>
        <v>OK</v>
      </c>
    </row>
    <row r="199" spans="1:11" x14ac:dyDescent="0.25">
      <c r="A199" s="153" t="s">
        <v>618</v>
      </c>
      <c r="B199" s="154" t="s">
        <v>619</v>
      </c>
      <c r="C199" s="154" t="s">
        <v>74</v>
      </c>
      <c r="D199" s="155" t="s">
        <v>620</v>
      </c>
      <c r="E199" s="154" t="s">
        <v>55</v>
      </c>
      <c r="F199" s="142">
        <v>2</v>
      </c>
      <c r="G199" s="143">
        <v>16.27</v>
      </c>
      <c r="H199" s="149">
        <v>45.09</v>
      </c>
      <c r="I199" s="241"/>
      <c r="J199" s="149">
        <f t="shared" si="20"/>
        <v>0</v>
      </c>
      <c r="K199" t="str">
        <f t="shared" si="16"/>
        <v>OK</v>
      </c>
    </row>
    <row r="200" spans="1:11" x14ac:dyDescent="0.25">
      <c r="A200" s="153" t="s">
        <v>621</v>
      </c>
      <c r="B200" s="154" t="s">
        <v>622</v>
      </c>
      <c r="C200" s="154" t="s">
        <v>74</v>
      </c>
      <c r="D200" s="155" t="s">
        <v>623</v>
      </c>
      <c r="E200" s="154" t="s">
        <v>55</v>
      </c>
      <c r="F200" s="142">
        <v>1</v>
      </c>
      <c r="G200" s="143">
        <v>32.549999999999997</v>
      </c>
      <c r="H200" s="149">
        <v>45.11</v>
      </c>
      <c r="I200" s="241"/>
      <c r="J200" s="149">
        <f t="shared" si="20"/>
        <v>0</v>
      </c>
      <c r="K200" t="str">
        <f t="shared" si="16"/>
        <v>OK</v>
      </c>
    </row>
    <row r="201" spans="1:11" ht="57" x14ac:dyDescent="0.25">
      <c r="A201" s="153" t="s">
        <v>624</v>
      </c>
      <c r="B201" s="154" t="s">
        <v>229</v>
      </c>
      <c r="C201" s="154" t="s">
        <v>57</v>
      </c>
      <c r="D201" s="155" t="s">
        <v>230</v>
      </c>
      <c r="E201" s="154" t="s">
        <v>55</v>
      </c>
      <c r="F201" s="142">
        <v>5</v>
      </c>
      <c r="G201" s="143">
        <v>60.26</v>
      </c>
      <c r="H201" s="149">
        <v>417.54</v>
      </c>
      <c r="I201" s="241"/>
      <c r="J201" s="149">
        <f t="shared" si="20"/>
        <v>0</v>
      </c>
      <c r="K201" t="str">
        <f t="shared" si="16"/>
        <v>OK</v>
      </c>
    </row>
    <row r="202" spans="1:11" ht="57" x14ac:dyDescent="0.25">
      <c r="A202" s="153" t="s">
        <v>625</v>
      </c>
      <c r="B202" s="154" t="s">
        <v>182</v>
      </c>
      <c r="C202" s="154" t="s">
        <v>57</v>
      </c>
      <c r="D202" s="155" t="s">
        <v>183</v>
      </c>
      <c r="E202" s="154" t="s">
        <v>77</v>
      </c>
      <c r="F202" s="142">
        <v>0.75</v>
      </c>
      <c r="G202" s="143">
        <v>32.92</v>
      </c>
      <c r="H202" s="149">
        <v>34.22</v>
      </c>
      <c r="I202" s="241"/>
      <c r="J202" s="149">
        <f t="shared" si="20"/>
        <v>0</v>
      </c>
      <c r="K202" t="str">
        <f t="shared" si="16"/>
        <v>OK</v>
      </c>
    </row>
    <row r="203" spans="1:11" ht="28.5" x14ac:dyDescent="0.25">
      <c r="A203" s="153" t="s">
        <v>626</v>
      </c>
      <c r="B203" s="154" t="s">
        <v>627</v>
      </c>
      <c r="C203" s="154" t="s">
        <v>168</v>
      </c>
      <c r="D203" s="155" t="s">
        <v>628</v>
      </c>
      <c r="E203" s="154" t="s">
        <v>94</v>
      </c>
      <c r="F203" s="142">
        <v>215.88</v>
      </c>
      <c r="G203" s="143">
        <v>36.61</v>
      </c>
      <c r="H203" s="149">
        <v>10951.22</v>
      </c>
      <c r="I203" s="241"/>
      <c r="J203" s="149">
        <f t="shared" si="20"/>
        <v>0</v>
      </c>
      <c r="K203" t="str">
        <f t="shared" ref="K203:K266" si="21">IF(I203&lt;=G203,"OK","FALSO")</f>
        <v>OK</v>
      </c>
    </row>
    <row r="204" spans="1:11" ht="42.75" x14ac:dyDescent="0.25">
      <c r="A204" s="153" t="s">
        <v>629</v>
      </c>
      <c r="B204" s="154" t="s">
        <v>630</v>
      </c>
      <c r="C204" s="154" t="s">
        <v>133</v>
      </c>
      <c r="D204" s="155" t="s">
        <v>631</v>
      </c>
      <c r="E204" s="154" t="s">
        <v>94</v>
      </c>
      <c r="F204" s="142">
        <v>6.35</v>
      </c>
      <c r="G204" s="143">
        <v>29.5</v>
      </c>
      <c r="H204" s="149">
        <v>259.58999999999997</v>
      </c>
      <c r="I204" s="241"/>
      <c r="J204" s="149">
        <f t="shared" si="20"/>
        <v>0</v>
      </c>
      <c r="K204" t="str">
        <f t="shared" si="21"/>
        <v>OK</v>
      </c>
    </row>
    <row r="205" spans="1:11" ht="42.75" x14ac:dyDescent="0.25">
      <c r="A205" s="153" t="s">
        <v>632</v>
      </c>
      <c r="B205" s="154" t="s">
        <v>633</v>
      </c>
      <c r="C205" s="154" t="s">
        <v>133</v>
      </c>
      <c r="D205" s="155" t="s">
        <v>634</v>
      </c>
      <c r="E205" s="154" t="s">
        <v>94</v>
      </c>
      <c r="F205" s="142">
        <v>0.65</v>
      </c>
      <c r="G205" s="143">
        <v>40.76</v>
      </c>
      <c r="H205" s="149">
        <v>36.72</v>
      </c>
      <c r="I205" s="241"/>
      <c r="J205" s="149">
        <f t="shared" si="20"/>
        <v>0</v>
      </c>
      <c r="K205" t="str">
        <f t="shared" si="21"/>
        <v>OK</v>
      </c>
    </row>
    <row r="206" spans="1:11" ht="57" x14ac:dyDescent="0.25">
      <c r="A206" s="153" t="s">
        <v>635</v>
      </c>
      <c r="B206" s="154" t="s">
        <v>237</v>
      </c>
      <c r="C206" s="154" t="s">
        <v>57</v>
      </c>
      <c r="D206" s="155" t="s">
        <v>238</v>
      </c>
      <c r="E206" s="154" t="s">
        <v>55</v>
      </c>
      <c r="F206" s="142">
        <v>1</v>
      </c>
      <c r="G206" s="143">
        <v>19.829999999999998</v>
      </c>
      <c r="H206" s="149">
        <v>27.48</v>
      </c>
      <c r="I206" s="241"/>
      <c r="J206" s="149">
        <f t="shared" si="20"/>
        <v>0</v>
      </c>
      <c r="K206" t="str">
        <f t="shared" si="21"/>
        <v>OK</v>
      </c>
    </row>
    <row r="207" spans="1:11" ht="57" x14ac:dyDescent="0.25">
      <c r="A207" s="153" t="s">
        <v>636</v>
      </c>
      <c r="B207" s="154" t="s">
        <v>235</v>
      </c>
      <c r="C207" s="154" t="s">
        <v>57</v>
      </c>
      <c r="D207" s="155" t="s">
        <v>236</v>
      </c>
      <c r="E207" s="154" t="s">
        <v>55</v>
      </c>
      <c r="F207" s="142">
        <v>1</v>
      </c>
      <c r="G207" s="143">
        <v>13.86</v>
      </c>
      <c r="H207" s="149">
        <v>19.2</v>
      </c>
      <c r="I207" s="241"/>
      <c r="J207" s="149">
        <f t="shared" si="20"/>
        <v>0</v>
      </c>
      <c r="K207" t="str">
        <f t="shared" si="21"/>
        <v>OK</v>
      </c>
    </row>
    <row r="208" spans="1:11" ht="42.75" x14ac:dyDescent="0.25">
      <c r="A208" s="153" t="s">
        <v>637</v>
      </c>
      <c r="B208" s="154" t="s">
        <v>638</v>
      </c>
      <c r="C208" s="154" t="s">
        <v>57</v>
      </c>
      <c r="D208" s="155" t="s">
        <v>639</v>
      </c>
      <c r="E208" s="154" t="s">
        <v>77</v>
      </c>
      <c r="F208" s="142">
        <v>60.35</v>
      </c>
      <c r="G208" s="143">
        <v>58.5</v>
      </c>
      <c r="H208" s="149">
        <v>4892.53</v>
      </c>
      <c r="I208" s="241"/>
      <c r="J208" s="149">
        <f t="shared" si="20"/>
        <v>0</v>
      </c>
      <c r="K208" t="str">
        <f t="shared" si="21"/>
        <v>OK</v>
      </c>
    </row>
    <row r="209" spans="1:11" ht="42.75" x14ac:dyDescent="0.25">
      <c r="A209" s="153" t="s">
        <v>640</v>
      </c>
      <c r="B209" s="154" t="s">
        <v>273</v>
      </c>
      <c r="C209" s="154" t="s">
        <v>57</v>
      </c>
      <c r="D209" s="155" t="s">
        <v>274</v>
      </c>
      <c r="E209" s="154" t="s">
        <v>77</v>
      </c>
      <c r="F209" s="142">
        <v>35.299999999999997</v>
      </c>
      <c r="G209" s="143">
        <v>46.78</v>
      </c>
      <c r="H209" s="149">
        <v>2288.36</v>
      </c>
      <c r="I209" s="241"/>
      <c r="J209" s="149">
        <f t="shared" si="20"/>
        <v>0</v>
      </c>
      <c r="K209" t="str">
        <f t="shared" si="21"/>
        <v>OK</v>
      </c>
    </row>
    <row r="210" spans="1:11" ht="42.75" x14ac:dyDescent="0.25">
      <c r="A210" s="153" t="s">
        <v>641</v>
      </c>
      <c r="B210" s="154" t="s">
        <v>231</v>
      </c>
      <c r="C210" s="154" t="s">
        <v>57</v>
      </c>
      <c r="D210" s="155" t="s">
        <v>232</v>
      </c>
      <c r="E210" s="154" t="s">
        <v>77</v>
      </c>
      <c r="F210" s="142">
        <v>31.45</v>
      </c>
      <c r="G210" s="143">
        <v>60.56</v>
      </c>
      <c r="H210" s="149">
        <v>2639.31</v>
      </c>
      <c r="I210" s="241"/>
      <c r="J210" s="149">
        <f t="shared" si="20"/>
        <v>0</v>
      </c>
      <c r="K210" t="str">
        <f t="shared" si="21"/>
        <v>OK</v>
      </c>
    </row>
    <row r="211" spans="1:11" x14ac:dyDescent="0.25">
      <c r="A211" s="153" t="s">
        <v>642</v>
      </c>
      <c r="B211" s="154" t="s">
        <v>643</v>
      </c>
      <c r="C211" s="154" t="s">
        <v>133</v>
      </c>
      <c r="D211" s="155" t="s">
        <v>644</v>
      </c>
      <c r="E211" s="154">
        <v>0</v>
      </c>
      <c r="F211" s="142">
        <v>132</v>
      </c>
      <c r="G211" s="143">
        <v>11.22</v>
      </c>
      <c r="H211" s="149">
        <v>2052.64</v>
      </c>
      <c r="I211" s="241"/>
      <c r="J211" s="149">
        <f t="shared" si="20"/>
        <v>0</v>
      </c>
      <c r="K211" t="str">
        <f t="shared" si="21"/>
        <v>OK</v>
      </c>
    </row>
    <row r="212" spans="1:11" ht="57" x14ac:dyDescent="0.25">
      <c r="A212" s="153" t="s">
        <v>645</v>
      </c>
      <c r="B212" s="154" t="s">
        <v>177</v>
      </c>
      <c r="C212" s="154" t="s">
        <v>57</v>
      </c>
      <c r="D212" s="155" t="s">
        <v>178</v>
      </c>
      <c r="E212" s="154" t="s">
        <v>55</v>
      </c>
      <c r="F212" s="142">
        <v>18</v>
      </c>
      <c r="G212" s="143">
        <v>15.28</v>
      </c>
      <c r="H212" s="149">
        <v>381.12</v>
      </c>
      <c r="I212" s="241"/>
      <c r="J212" s="149">
        <f t="shared" si="20"/>
        <v>0</v>
      </c>
      <c r="K212" t="str">
        <f t="shared" si="21"/>
        <v>OK</v>
      </c>
    </row>
    <row r="213" spans="1:11" ht="42.75" x14ac:dyDescent="0.25">
      <c r="A213" s="153" t="s">
        <v>646</v>
      </c>
      <c r="B213" s="154" t="s">
        <v>233</v>
      </c>
      <c r="C213" s="154" t="s">
        <v>57</v>
      </c>
      <c r="D213" s="155" t="s">
        <v>234</v>
      </c>
      <c r="E213" s="154" t="s">
        <v>55</v>
      </c>
      <c r="F213" s="142">
        <v>1</v>
      </c>
      <c r="G213" s="143">
        <v>9.41</v>
      </c>
      <c r="H213" s="149">
        <v>13.05</v>
      </c>
      <c r="I213" s="241"/>
      <c r="J213" s="149">
        <f t="shared" si="20"/>
        <v>0</v>
      </c>
      <c r="K213" t="str">
        <f t="shared" si="21"/>
        <v>OK</v>
      </c>
    </row>
    <row r="214" spans="1:11" ht="42.75" x14ac:dyDescent="0.25">
      <c r="A214" s="153" t="s">
        <v>647</v>
      </c>
      <c r="B214" s="154" t="s">
        <v>648</v>
      </c>
      <c r="C214" s="154" t="s">
        <v>57</v>
      </c>
      <c r="D214" s="155" t="s">
        <v>649</v>
      </c>
      <c r="E214" s="154" t="s">
        <v>55</v>
      </c>
      <c r="F214" s="142">
        <v>1</v>
      </c>
      <c r="G214" s="143">
        <v>14.67</v>
      </c>
      <c r="H214" s="149">
        <v>20.329999999999998</v>
      </c>
      <c r="I214" s="241"/>
      <c r="J214" s="149">
        <f t="shared" si="20"/>
        <v>0</v>
      </c>
      <c r="K214" t="str">
        <f t="shared" si="21"/>
        <v>OK</v>
      </c>
    </row>
    <row r="215" spans="1:11" ht="57" x14ac:dyDescent="0.25">
      <c r="A215" s="153" t="s">
        <v>650</v>
      </c>
      <c r="B215" s="154" t="s">
        <v>222</v>
      </c>
      <c r="C215" s="154" t="s">
        <v>133</v>
      </c>
      <c r="D215" s="155" t="s">
        <v>223</v>
      </c>
      <c r="E215" s="154" t="s">
        <v>134</v>
      </c>
      <c r="F215" s="142">
        <v>4</v>
      </c>
      <c r="G215" s="143">
        <v>789.51</v>
      </c>
      <c r="H215" s="149">
        <v>4376.41</v>
      </c>
      <c r="I215" s="241"/>
      <c r="J215" s="149">
        <f t="shared" si="20"/>
        <v>0</v>
      </c>
      <c r="K215" t="str">
        <f t="shared" si="21"/>
        <v>OK</v>
      </c>
    </row>
    <row r="216" spans="1:11" x14ac:dyDescent="0.25">
      <c r="A216" s="158">
        <v>10</v>
      </c>
      <c r="B216" s="157"/>
      <c r="C216" s="157"/>
      <c r="D216" s="156" t="s">
        <v>651</v>
      </c>
      <c r="E216" s="137"/>
      <c r="F216" s="137"/>
      <c r="G216" s="137"/>
      <c r="H216" s="150">
        <v>157654.07999999999</v>
      </c>
      <c r="I216" s="245"/>
      <c r="J216" s="150" t="e">
        <f>SUMIF(#REF!,'ORÇAMENTO SINTÉTICO-RESUMO'!C216,#REF!)</f>
        <v>#REF!</v>
      </c>
      <c r="K216" t="str">
        <f t="shared" si="21"/>
        <v>OK</v>
      </c>
    </row>
    <row r="217" spans="1:11" x14ac:dyDescent="0.25">
      <c r="A217" s="158" t="s">
        <v>667</v>
      </c>
      <c r="B217" s="157"/>
      <c r="C217" s="157"/>
      <c r="D217" s="156" t="s">
        <v>652</v>
      </c>
      <c r="E217" s="137"/>
      <c r="F217" s="137"/>
      <c r="G217" s="137"/>
      <c r="H217" s="150">
        <v>19266.12</v>
      </c>
      <c r="I217" s="245"/>
      <c r="J217" s="150" t="e">
        <f>SUMIF(#REF!,'ORÇAMENTO SINTÉTICO-RESUMO'!C217,#REF!)</f>
        <v>#REF!</v>
      </c>
      <c r="K217" t="str">
        <f t="shared" si="21"/>
        <v>OK</v>
      </c>
    </row>
    <row r="218" spans="1:11" ht="57" x14ac:dyDescent="0.25">
      <c r="A218" s="153" t="s">
        <v>653</v>
      </c>
      <c r="B218" s="154" t="s">
        <v>654</v>
      </c>
      <c r="C218" s="154" t="s">
        <v>57</v>
      </c>
      <c r="D218" s="155" t="s">
        <v>655</v>
      </c>
      <c r="E218" s="154" t="s">
        <v>77</v>
      </c>
      <c r="F218" s="142">
        <v>24</v>
      </c>
      <c r="G218" s="143">
        <v>27.56</v>
      </c>
      <c r="H218" s="149">
        <v>916.55</v>
      </c>
      <c r="I218" s="241"/>
      <c r="J218" s="149">
        <f t="shared" ref="J218:J223" si="22">ROUND(I218*$F218,2)</f>
        <v>0</v>
      </c>
      <c r="K218" t="str">
        <f t="shared" si="21"/>
        <v>OK</v>
      </c>
    </row>
    <row r="219" spans="1:11" ht="57" x14ac:dyDescent="0.25">
      <c r="A219" s="153" t="s">
        <v>656</v>
      </c>
      <c r="B219" s="154" t="s">
        <v>657</v>
      </c>
      <c r="C219" s="154" t="s">
        <v>57</v>
      </c>
      <c r="D219" s="155" t="s">
        <v>658</v>
      </c>
      <c r="E219" s="154" t="s">
        <v>77</v>
      </c>
      <c r="F219" s="142">
        <v>63.4</v>
      </c>
      <c r="G219" s="143">
        <v>44.55</v>
      </c>
      <c r="H219" s="149">
        <v>3913.98</v>
      </c>
      <c r="I219" s="241"/>
      <c r="J219" s="149">
        <f t="shared" si="22"/>
        <v>0</v>
      </c>
      <c r="K219" t="str">
        <f t="shared" si="21"/>
        <v>OK</v>
      </c>
    </row>
    <row r="220" spans="1:11" ht="42.75" x14ac:dyDescent="0.25">
      <c r="A220" s="153" t="s">
        <v>659</v>
      </c>
      <c r="B220" s="154" t="s">
        <v>660</v>
      </c>
      <c r="C220" s="154" t="s">
        <v>74</v>
      </c>
      <c r="D220" s="155" t="s">
        <v>661</v>
      </c>
      <c r="E220" s="154" t="s">
        <v>55</v>
      </c>
      <c r="F220" s="142">
        <v>8</v>
      </c>
      <c r="G220" s="143">
        <v>860.26</v>
      </c>
      <c r="H220" s="149">
        <v>9537.18</v>
      </c>
      <c r="I220" s="241"/>
      <c r="J220" s="149">
        <f t="shared" si="22"/>
        <v>0</v>
      </c>
      <c r="K220" t="str">
        <f t="shared" si="21"/>
        <v>OK</v>
      </c>
    </row>
    <row r="221" spans="1:11" ht="28.5" x14ac:dyDescent="0.25">
      <c r="A221" s="153" t="s">
        <v>662</v>
      </c>
      <c r="B221" s="154" t="s">
        <v>663</v>
      </c>
      <c r="C221" s="154" t="s">
        <v>168</v>
      </c>
      <c r="D221" s="155" t="s">
        <v>664</v>
      </c>
      <c r="E221" s="154" t="s">
        <v>77</v>
      </c>
      <c r="F221" s="142">
        <v>87.4</v>
      </c>
      <c r="G221" s="143">
        <v>21.44</v>
      </c>
      <c r="H221" s="149">
        <v>2597.0700000000002</v>
      </c>
      <c r="I221" s="241"/>
      <c r="J221" s="149">
        <f t="shared" si="22"/>
        <v>0</v>
      </c>
      <c r="K221" t="str">
        <f t="shared" si="21"/>
        <v>OK</v>
      </c>
    </row>
    <row r="222" spans="1:11" x14ac:dyDescent="0.25">
      <c r="A222" s="153" t="s">
        <v>665</v>
      </c>
      <c r="B222" s="154" t="s">
        <v>262</v>
      </c>
      <c r="C222" s="154" t="s">
        <v>133</v>
      </c>
      <c r="D222" s="155" t="s">
        <v>263</v>
      </c>
      <c r="E222" s="154" t="s">
        <v>150</v>
      </c>
      <c r="F222" s="142">
        <v>8.82</v>
      </c>
      <c r="G222" s="143">
        <v>76.33</v>
      </c>
      <c r="H222" s="149">
        <v>932.93</v>
      </c>
      <c r="I222" s="241"/>
      <c r="J222" s="149">
        <f t="shared" si="22"/>
        <v>0</v>
      </c>
      <c r="K222" t="str">
        <f t="shared" si="21"/>
        <v>OK</v>
      </c>
    </row>
    <row r="223" spans="1:11" ht="71.25" x14ac:dyDescent="0.25">
      <c r="A223" s="153" t="s">
        <v>666</v>
      </c>
      <c r="B223" s="154" t="s">
        <v>90</v>
      </c>
      <c r="C223" s="154" t="s">
        <v>57</v>
      </c>
      <c r="D223" s="155" t="s">
        <v>159</v>
      </c>
      <c r="E223" s="154" t="s">
        <v>77</v>
      </c>
      <c r="F223" s="142">
        <v>87.4</v>
      </c>
      <c r="G223" s="143">
        <v>11.3</v>
      </c>
      <c r="H223" s="149">
        <v>1368.41</v>
      </c>
      <c r="I223" s="241"/>
      <c r="J223" s="149">
        <f t="shared" si="22"/>
        <v>0</v>
      </c>
      <c r="K223" t="str">
        <f t="shared" si="21"/>
        <v>OK</v>
      </c>
    </row>
    <row r="224" spans="1:11" x14ac:dyDescent="0.25">
      <c r="A224" s="158" t="s">
        <v>668</v>
      </c>
      <c r="B224" s="157"/>
      <c r="C224" s="157"/>
      <c r="D224" s="156" t="s">
        <v>669</v>
      </c>
      <c r="E224" s="137"/>
      <c r="F224" s="137"/>
      <c r="G224" s="137"/>
      <c r="H224" s="150">
        <v>138387.96</v>
      </c>
      <c r="I224" s="245"/>
      <c r="J224" s="150" t="e">
        <f>SUMIF(#REF!,'ORÇAMENTO SINTÉTICO-RESUMO'!C224,#REF!)</f>
        <v>#REF!</v>
      </c>
      <c r="K224" t="str">
        <f t="shared" si="21"/>
        <v>OK</v>
      </c>
    </row>
    <row r="225" spans="1:11" ht="42.75" x14ac:dyDescent="0.25">
      <c r="A225" s="153" t="s">
        <v>670</v>
      </c>
      <c r="B225" s="154" t="s">
        <v>671</v>
      </c>
      <c r="C225" s="154" t="s">
        <v>57</v>
      </c>
      <c r="D225" s="155" t="s">
        <v>672</v>
      </c>
      <c r="E225" s="154" t="s">
        <v>55</v>
      </c>
      <c r="F225" s="142">
        <v>1</v>
      </c>
      <c r="G225" s="143">
        <v>2459.2399999999998</v>
      </c>
      <c r="H225" s="149">
        <v>2955.83</v>
      </c>
      <c r="I225" s="241"/>
      <c r="J225" s="149">
        <f t="shared" ref="J225:J228" si="23">ROUND(I225*$F225,2)</f>
        <v>0</v>
      </c>
      <c r="K225" t="str">
        <f t="shared" si="21"/>
        <v>OK</v>
      </c>
    </row>
    <row r="226" spans="1:11" ht="42.75" x14ac:dyDescent="0.25">
      <c r="A226" s="153" t="s">
        <v>673</v>
      </c>
      <c r="B226" s="154" t="s">
        <v>264</v>
      </c>
      <c r="C226" s="154" t="s">
        <v>57</v>
      </c>
      <c r="D226" s="155" t="s">
        <v>265</v>
      </c>
      <c r="E226" s="154" t="s">
        <v>55</v>
      </c>
      <c r="F226" s="142">
        <v>1</v>
      </c>
      <c r="G226" s="143">
        <v>2728.94</v>
      </c>
      <c r="H226" s="149">
        <v>3279.99</v>
      </c>
      <c r="I226" s="241"/>
      <c r="J226" s="149">
        <f t="shared" si="23"/>
        <v>0</v>
      </c>
      <c r="K226" t="str">
        <f t="shared" si="21"/>
        <v>OK</v>
      </c>
    </row>
    <row r="227" spans="1:11" ht="42.75" x14ac:dyDescent="0.25">
      <c r="A227" s="153" t="s">
        <v>674</v>
      </c>
      <c r="B227" s="154" t="s">
        <v>675</v>
      </c>
      <c r="C227" s="154" t="s">
        <v>57</v>
      </c>
      <c r="D227" s="155" t="s">
        <v>676</v>
      </c>
      <c r="E227" s="154" t="s">
        <v>55</v>
      </c>
      <c r="F227" s="142">
        <v>1</v>
      </c>
      <c r="G227" s="143">
        <v>3962.59</v>
      </c>
      <c r="H227" s="149">
        <v>4762.74</v>
      </c>
      <c r="I227" s="241"/>
      <c r="J227" s="149">
        <f t="shared" si="23"/>
        <v>0</v>
      </c>
      <c r="K227" t="str">
        <f t="shared" si="21"/>
        <v>OK</v>
      </c>
    </row>
    <row r="228" spans="1:11" ht="42.75" x14ac:dyDescent="0.25">
      <c r="A228" s="153" t="s">
        <v>677</v>
      </c>
      <c r="B228" s="154" t="s">
        <v>678</v>
      </c>
      <c r="C228" s="154" t="s">
        <v>57</v>
      </c>
      <c r="D228" s="155" t="s">
        <v>679</v>
      </c>
      <c r="E228" s="154" t="s">
        <v>55</v>
      </c>
      <c r="F228" s="142">
        <v>5</v>
      </c>
      <c r="G228" s="143">
        <v>21197.51</v>
      </c>
      <c r="H228" s="149">
        <v>127389.4</v>
      </c>
      <c r="I228" s="241"/>
      <c r="J228" s="149">
        <f t="shared" si="23"/>
        <v>0</v>
      </c>
      <c r="K228" t="str">
        <f t="shared" si="21"/>
        <v>OK</v>
      </c>
    </row>
    <row r="229" spans="1:11" x14ac:dyDescent="0.25">
      <c r="A229" s="158">
        <v>11</v>
      </c>
      <c r="B229" s="157"/>
      <c r="C229" s="157"/>
      <c r="D229" s="156" t="s">
        <v>680</v>
      </c>
      <c r="E229" s="137"/>
      <c r="F229" s="137"/>
      <c r="G229" s="137"/>
      <c r="H229" s="150">
        <v>6723.18</v>
      </c>
      <c r="I229" s="245"/>
      <c r="J229" s="150" t="e">
        <f>SUMIF(#REF!,'ORÇAMENTO SINTÉTICO-RESUMO'!C229,#REF!)</f>
        <v>#REF!</v>
      </c>
      <c r="K229" t="str">
        <f t="shared" si="21"/>
        <v>OK</v>
      </c>
    </row>
    <row r="230" spans="1:11" ht="71.25" x14ac:dyDescent="0.25">
      <c r="A230" s="153" t="s">
        <v>117</v>
      </c>
      <c r="B230" s="154" t="s">
        <v>681</v>
      </c>
      <c r="C230" s="154" t="s">
        <v>133</v>
      </c>
      <c r="D230" s="155" t="s">
        <v>682</v>
      </c>
      <c r="E230" s="154" t="s">
        <v>134</v>
      </c>
      <c r="F230" s="142">
        <v>1</v>
      </c>
      <c r="G230" s="143">
        <v>2973.38</v>
      </c>
      <c r="H230" s="149">
        <v>4120.5200000000004</v>
      </c>
      <c r="I230" s="241"/>
      <c r="J230" s="149">
        <f t="shared" ref="J230:J234" si="24">ROUND(I230*$F230,2)</f>
        <v>0</v>
      </c>
      <c r="K230" t="str">
        <f t="shared" si="21"/>
        <v>OK</v>
      </c>
    </row>
    <row r="231" spans="1:11" ht="42.75" x14ac:dyDescent="0.25">
      <c r="A231" s="153" t="s">
        <v>118</v>
      </c>
      <c r="B231" s="154" t="s">
        <v>261</v>
      </c>
      <c r="C231" s="154" t="s">
        <v>133</v>
      </c>
      <c r="D231" s="155" t="s">
        <v>683</v>
      </c>
      <c r="E231" s="154" t="s">
        <v>134</v>
      </c>
      <c r="F231" s="142">
        <v>12</v>
      </c>
      <c r="G231" s="143">
        <v>26.9</v>
      </c>
      <c r="H231" s="149">
        <v>447.4</v>
      </c>
      <c r="I231" s="241"/>
      <c r="J231" s="149">
        <f t="shared" si="24"/>
        <v>0</v>
      </c>
      <c r="K231" t="str">
        <f t="shared" si="21"/>
        <v>OK</v>
      </c>
    </row>
    <row r="232" spans="1:11" ht="42.75" x14ac:dyDescent="0.25">
      <c r="A232" s="153" t="s">
        <v>268</v>
      </c>
      <c r="B232" s="154" t="s">
        <v>250</v>
      </c>
      <c r="C232" s="154" t="s">
        <v>57</v>
      </c>
      <c r="D232" s="155" t="s">
        <v>684</v>
      </c>
      <c r="E232" s="154" t="s">
        <v>55</v>
      </c>
      <c r="F232" s="142">
        <v>19</v>
      </c>
      <c r="G232" s="143">
        <v>21.76</v>
      </c>
      <c r="H232" s="149">
        <v>572.94000000000005</v>
      </c>
      <c r="I232" s="241"/>
      <c r="J232" s="149">
        <f t="shared" si="24"/>
        <v>0</v>
      </c>
      <c r="K232" t="str">
        <f t="shared" si="21"/>
        <v>OK</v>
      </c>
    </row>
    <row r="233" spans="1:11" ht="42.75" x14ac:dyDescent="0.25">
      <c r="A233" s="153" t="s">
        <v>685</v>
      </c>
      <c r="B233" s="154" t="s">
        <v>686</v>
      </c>
      <c r="C233" s="154" t="s">
        <v>57</v>
      </c>
      <c r="D233" s="155" t="s">
        <v>687</v>
      </c>
      <c r="E233" s="154" t="s">
        <v>55</v>
      </c>
      <c r="F233" s="142">
        <v>4</v>
      </c>
      <c r="G233" s="143">
        <v>268.61</v>
      </c>
      <c r="H233" s="149">
        <v>1488.94</v>
      </c>
      <c r="I233" s="241"/>
      <c r="J233" s="149">
        <f t="shared" si="24"/>
        <v>0</v>
      </c>
      <c r="K233" t="str">
        <f t="shared" si="21"/>
        <v>OK</v>
      </c>
    </row>
    <row r="234" spans="1:11" ht="42.75" x14ac:dyDescent="0.25">
      <c r="A234" s="153" t="s">
        <v>688</v>
      </c>
      <c r="B234" s="154" t="s">
        <v>259</v>
      </c>
      <c r="C234" s="154" t="s">
        <v>57</v>
      </c>
      <c r="D234" s="155" t="s">
        <v>260</v>
      </c>
      <c r="E234" s="154" t="s">
        <v>60</v>
      </c>
      <c r="F234" s="142">
        <v>3</v>
      </c>
      <c r="G234" s="143">
        <v>22.46</v>
      </c>
      <c r="H234" s="149">
        <v>93.38</v>
      </c>
      <c r="I234" s="241"/>
      <c r="J234" s="149">
        <f t="shared" si="24"/>
        <v>0</v>
      </c>
      <c r="K234" t="str">
        <f t="shared" si="21"/>
        <v>OK</v>
      </c>
    </row>
    <row r="235" spans="1:11" x14ac:dyDescent="0.25">
      <c r="A235" s="158">
        <v>12</v>
      </c>
      <c r="B235" s="157"/>
      <c r="C235" s="157"/>
      <c r="D235" s="156" t="s">
        <v>689</v>
      </c>
      <c r="E235" s="137"/>
      <c r="F235" s="137"/>
      <c r="G235" s="137"/>
      <c r="H235" s="150">
        <v>153416.95999999999</v>
      </c>
      <c r="I235" s="245"/>
      <c r="J235" s="150" t="e">
        <f>SUMIF(#REF!,'ORÇAMENTO SINTÉTICO-RESUMO'!C235,#REF!)</f>
        <v>#REF!</v>
      </c>
      <c r="K235" t="str">
        <f t="shared" si="21"/>
        <v>OK</v>
      </c>
    </row>
    <row r="236" spans="1:11" ht="57" x14ac:dyDescent="0.25">
      <c r="A236" s="153" t="s">
        <v>88</v>
      </c>
      <c r="B236" s="154" t="s">
        <v>690</v>
      </c>
      <c r="C236" s="154" t="s">
        <v>57</v>
      </c>
      <c r="D236" s="155" t="s">
        <v>691</v>
      </c>
      <c r="E236" s="154" t="s">
        <v>60</v>
      </c>
      <c r="F236" s="142">
        <v>805.96</v>
      </c>
      <c r="G236" s="143">
        <v>72.819999999999993</v>
      </c>
      <c r="H236" s="149">
        <v>81329.600000000006</v>
      </c>
      <c r="I236" s="241"/>
      <c r="J236" s="149">
        <f t="shared" ref="J236:J239" si="25">ROUND(I236*$F236,2)</f>
        <v>0</v>
      </c>
      <c r="K236" t="str">
        <f t="shared" si="21"/>
        <v>OK</v>
      </c>
    </row>
    <row r="237" spans="1:11" ht="28.5" x14ac:dyDescent="0.25">
      <c r="A237" s="153" t="s">
        <v>119</v>
      </c>
      <c r="B237" s="154" t="s">
        <v>283</v>
      </c>
      <c r="C237" s="154" t="s">
        <v>168</v>
      </c>
      <c r="D237" s="155" t="s">
        <v>692</v>
      </c>
      <c r="E237" s="154" t="s">
        <v>60</v>
      </c>
      <c r="F237" s="142">
        <v>1611.91</v>
      </c>
      <c r="G237" s="143">
        <v>6.73</v>
      </c>
      <c r="H237" s="149">
        <v>15035.09</v>
      </c>
      <c r="I237" s="241"/>
      <c r="J237" s="149">
        <f t="shared" si="25"/>
        <v>0</v>
      </c>
      <c r="K237" t="str">
        <f t="shared" si="21"/>
        <v>OK</v>
      </c>
    </row>
    <row r="238" spans="1:11" ht="42.75" x14ac:dyDescent="0.25">
      <c r="A238" s="153" t="s">
        <v>120</v>
      </c>
      <c r="B238" s="154" t="s">
        <v>693</v>
      </c>
      <c r="C238" s="154" t="s">
        <v>133</v>
      </c>
      <c r="D238" s="155" t="s">
        <v>694</v>
      </c>
      <c r="E238" s="154" t="s">
        <v>60</v>
      </c>
      <c r="F238" s="142">
        <v>1611.91</v>
      </c>
      <c r="G238" s="143">
        <v>25</v>
      </c>
      <c r="H238" s="149">
        <v>55844.62</v>
      </c>
      <c r="I238" s="241"/>
      <c r="J238" s="149">
        <f t="shared" si="25"/>
        <v>0</v>
      </c>
      <c r="K238" t="str">
        <f t="shared" si="21"/>
        <v>OK</v>
      </c>
    </row>
    <row r="239" spans="1:11" ht="28.5" x14ac:dyDescent="0.25">
      <c r="A239" s="153" t="s">
        <v>121</v>
      </c>
      <c r="B239" s="154" t="s">
        <v>695</v>
      </c>
      <c r="C239" s="154" t="s">
        <v>133</v>
      </c>
      <c r="D239" s="155" t="s">
        <v>696</v>
      </c>
      <c r="E239" s="154" t="s">
        <v>94</v>
      </c>
      <c r="F239" s="142">
        <v>57.8</v>
      </c>
      <c r="G239" s="143">
        <v>15.08</v>
      </c>
      <c r="H239" s="149">
        <v>1207.6500000000001</v>
      </c>
      <c r="I239" s="241"/>
      <c r="J239" s="149">
        <f t="shared" si="25"/>
        <v>0</v>
      </c>
      <c r="K239" t="str">
        <f t="shared" si="21"/>
        <v>OK</v>
      </c>
    </row>
    <row r="240" spans="1:11" x14ac:dyDescent="0.25">
      <c r="A240" s="158">
        <v>13</v>
      </c>
      <c r="B240" s="157"/>
      <c r="C240" s="157"/>
      <c r="D240" s="156" t="s">
        <v>85</v>
      </c>
      <c r="E240" s="137"/>
      <c r="F240" s="137"/>
      <c r="G240" s="137"/>
      <c r="H240" s="150">
        <v>47667.77</v>
      </c>
      <c r="I240" s="245"/>
      <c r="J240" s="150" t="e">
        <f>SUMIF(#REF!,'ORÇAMENTO SINTÉTICO-RESUMO'!C240,#REF!)</f>
        <v>#REF!</v>
      </c>
      <c r="K240" t="str">
        <f t="shared" si="21"/>
        <v>OK</v>
      </c>
    </row>
    <row r="241" spans="1:11" ht="57" x14ac:dyDescent="0.25">
      <c r="A241" s="153" t="s">
        <v>97</v>
      </c>
      <c r="B241" s="154" t="s">
        <v>697</v>
      </c>
      <c r="C241" s="154" t="s">
        <v>74</v>
      </c>
      <c r="D241" s="155" t="s">
        <v>698</v>
      </c>
      <c r="E241" s="154" t="s">
        <v>60</v>
      </c>
      <c r="F241" s="142">
        <v>21.44</v>
      </c>
      <c r="G241" s="143">
        <v>370.54</v>
      </c>
      <c r="H241" s="149">
        <v>11009.27</v>
      </c>
      <c r="I241" s="241"/>
      <c r="J241" s="149">
        <f t="shared" ref="J241:J251" si="26">ROUND(I241*$F241,2)</f>
        <v>0</v>
      </c>
      <c r="K241" t="str">
        <f t="shared" si="21"/>
        <v>OK</v>
      </c>
    </row>
    <row r="242" spans="1:11" ht="71.25" x14ac:dyDescent="0.25">
      <c r="A242" s="153" t="s">
        <v>269</v>
      </c>
      <c r="B242" s="154" t="s">
        <v>699</v>
      </c>
      <c r="C242" s="154" t="s">
        <v>57</v>
      </c>
      <c r="D242" s="155" t="s">
        <v>700</v>
      </c>
      <c r="E242" s="154" t="s">
        <v>60</v>
      </c>
      <c r="F242" s="142">
        <v>13.5</v>
      </c>
      <c r="G242" s="143">
        <v>250.15</v>
      </c>
      <c r="H242" s="149">
        <v>4679.95</v>
      </c>
      <c r="I242" s="241"/>
      <c r="J242" s="149">
        <f t="shared" si="26"/>
        <v>0</v>
      </c>
      <c r="K242" t="str">
        <f t="shared" si="21"/>
        <v>OK</v>
      </c>
    </row>
    <row r="243" spans="1:11" ht="57" x14ac:dyDescent="0.25">
      <c r="A243" s="153" t="s">
        <v>701</v>
      </c>
      <c r="B243" s="154" t="s">
        <v>266</v>
      </c>
      <c r="C243" s="154" t="s">
        <v>57</v>
      </c>
      <c r="D243" s="155" t="s">
        <v>267</v>
      </c>
      <c r="E243" s="154" t="s">
        <v>60</v>
      </c>
      <c r="F243" s="142">
        <v>0.48</v>
      </c>
      <c r="G243" s="143">
        <v>480.4</v>
      </c>
      <c r="H243" s="149">
        <v>319.56</v>
      </c>
      <c r="I243" s="241"/>
      <c r="J243" s="149">
        <f t="shared" si="26"/>
        <v>0</v>
      </c>
      <c r="K243" t="str">
        <f t="shared" si="21"/>
        <v>OK</v>
      </c>
    </row>
    <row r="244" spans="1:11" ht="85.5" x14ac:dyDescent="0.25">
      <c r="A244" s="153" t="s">
        <v>702</v>
      </c>
      <c r="B244" s="154" t="s">
        <v>703</v>
      </c>
      <c r="C244" s="154" t="s">
        <v>133</v>
      </c>
      <c r="D244" s="155" t="s">
        <v>704</v>
      </c>
      <c r="E244" s="154" t="s">
        <v>134</v>
      </c>
      <c r="F244" s="142">
        <v>4</v>
      </c>
      <c r="G244" s="143">
        <v>1920.62</v>
      </c>
      <c r="H244" s="149">
        <v>10646.36</v>
      </c>
      <c r="I244" s="241"/>
      <c r="J244" s="149">
        <f t="shared" si="26"/>
        <v>0</v>
      </c>
      <c r="K244" t="str">
        <f t="shared" si="21"/>
        <v>OK</v>
      </c>
    </row>
    <row r="245" spans="1:11" ht="85.5" x14ac:dyDescent="0.25">
      <c r="A245" s="153" t="s">
        <v>705</v>
      </c>
      <c r="B245" s="154" t="s">
        <v>706</v>
      </c>
      <c r="C245" s="154" t="s">
        <v>57</v>
      </c>
      <c r="D245" s="155" t="s">
        <v>707</v>
      </c>
      <c r="E245" s="154" t="s">
        <v>55</v>
      </c>
      <c r="F245" s="142">
        <v>1</v>
      </c>
      <c r="G245" s="143">
        <v>1021.88</v>
      </c>
      <c r="H245" s="149">
        <v>1416.13</v>
      </c>
      <c r="I245" s="241"/>
      <c r="J245" s="149">
        <f t="shared" si="26"/>
        <v>0</v>
      </c>
      <c r="K245" t="str">
        <f t="shared" si="21"/>
        <v>OK</v>
      </c>
    </row>
    <row r="246" spans="1:11" ht="85.5" x14ac:dyDescent="0.25">
      <c r="A246" s="153" t="s">
        <v>708</v>
      </c>
      <c r="B246" s="154" t="s">
        <v>709</v>
      </c>
      <c r="C246" s="154" t="s">
        <v>57</v>
      </c>
      <c r="D246" s="155" t="s">
        <v>710</v>
      </c>
      <c r="E246" s="154" t="s">
        <v>55</v>
      </c>
      <c r="F246" s="142">
        <v>2</v>
      </c>
      <c r="G246" s="143">
        <v>1110.3</v>
      </c>
      <c r="H246" s="149">
        <v>3077.3</v>
      </c>
      <c r="I246" s="241"/>
      <c r="J246" s="149">
        <f t="shared" si="26"/>
        <v>0</v>
      </c>
      <c r="K246" t="str">
        <f t="shared" si="21"/>
        <v>OK</v>
      </c>
    </row>
    <row r="247" spans="1:11" ht="71.25" x14ac:dyDescent="0.25">
      <c r="A247" s="153" t="s">
        <v>711</v>
      </c>
      <c r="B247" s="154" t="s">
        <v>712</v>
      </c>
      <c r="C247" s="154" t="s">
        <v>57</v>
      </c>
      <c r="D247" s="155" t="s">
        <v>713</v>
      </c>
      <c r="E247" s="154" t="s">
        <v>55</v>
      </c>
      <c r="F247" s="142">
        <v>1</v>
      </c>
      <c r="G247" s="143">
        <v>862.25</v>
      </c>
      <c r="H247" s="149">
        <v>1194.9100000000001</v>
      </c>
      <c r="I247" s="241"/>
      <c r="J247" s="149">
        <f t="shared" si="26"/>
        <v>0</v>
      </c>
      <c r="K247" t="str">
        <f t="shared" si="21"/>
        <v>OK</v>
      </c>
    </row>
    <row r="248" spans="1:11" ht="57" x14ac:dyDescent="0.25">
      <c r="A248" s="153" t="s">
        <v>714</v>
      </c>
      <c r="B248" s="154" t="s">
        <v>281</v>
      </c>
      <c r="C248" s="154" t="s">
        <v>57</v>
      </c>
      <c r="D248" s="155" t="s">
        <v>282</v>
      </c>
      <c r="E248" s="154" t="s">
        <v>55</v>
      </c>
      <c r="F248" s="142">
        <v>1</v>
      </c>
      <c r="G248" s="143">
        <v>132.97999999999999</v>
      </c>
      <c r="H248" s="149">
        <v>184.28</v>
      </c>
      <c r="I248" s="241"/>
      <c r="J248" s="149">
        <f t="shared" si="26"/>
        <v>0</v>
      </c>
      <c r="K248" t="str">
        <f t="shared" si="21"/>
        <v>OK</v>
      </c>
    </row>
    <row r="249" spans="1:11" ht="71.25" x14ac:dyDescent="0.25">
      <c r="A249" s="153" t="s">
        <v>715</v>
      </c>
      <c r="B249" s="154" t="s">
        <v>716</v>
      </c>
      <c r="C249" s="154" t="s">
        <v>133</v>
      </c>
      <c r="D249" s="155" t="s">
        <v>717</v>
      </c>
      <c r="E249" s="154" t="s">
        <v>134</v>
      </c>
      <c r="F249" s="142">
        <v>2</v>
      </c>
      <c r="G249" s="143">
        <v>1585.89</v>
      </c>
      <c r="H249" s="149">
        <v>4395.46</v>
      </c>
      <c r="I249" s="241"/>
      <c r="J249" s="149">
        <f t="shared" si="26"/>
        <v>0</v>
      </c>
      <c r="K249" t="str">
        <f t="shared" si="21"/>
        <v>OK</v>
      </c>
    </row>
    <row r="250" spans="1:11" ht="42.75" x14ac:dyDescent="0.25">
      <c r="A250" s="153" t="s">
        <v>718</v>
      </c>
      <c r="B250" s="154" t="s">
        <v>153</v>
      </c>
      <c r="C250" s="154" t="s">
        <v>57</v>
      </c>
      <c r="D250" s="155" t="s">
        <v>154</v>
      </c>
      <c r="E250" s="154" t="s">
        <v>77</v>
      </c>
      <c r="F250" s="142">
        <v>18.8</v>
      </c>
      <c r="G250" s="143">
        <v>85.07</v>
      </c>
      <c r="H250" s="149">
        <v>2216.2600000000002</v>
      </c>
      <c r="I250" s="241"/>
      <c r="J250" s="149">
        <f t="shared" si="26"/>
        <v>0</v>
      </c>
      <c r="K250" t="str">
        <f t="shared" si="21"/>
        <v>OK</v>
      </c>
    </row>
    <row r="251" spans="1:11" ht="28.5" x14ac:dyDescent="0.25">
      <c r="A251" s="153" t="s">
        <v>719</v>
      </c>
      <c r="B251" s="154" t="s">
        <v>151</v>
      </c>
      <c r="C251" s="154" t="s">
        <v>57</v>
      </c>
      <c r="D251" s="155" t="s">
        <v>152</v>
      </c>
      <c r="E251" s="154" t="s">
        <v>77</v>
      </c>
      <c r="F251" s="142">
        <v>79.239999999999995</v>
      </c>
      <c r="G251" s="143">
        <v>77.66</v>
      </c>
      <c r="H251" s="149">
        <v>8528.2900000000009</v>
      </c>
      <c r="I251" s="241"/>
      <c r="J251" s="149">
        <f t="shared" si="26"/>
        <v>0</v>
      </c>
      <c r="K251" t="str">
        <f t="shared" si="21"/>
        <v>OK</v>
      </c>
    </row>
    <row r="252" spans="1:11" x14ac:dyDescent="0.25">
      <c r="A252" s="158">
        <v>14</v>
      </c>
      <c r="B252" s="157"/>
      <c r="C252" s="157"/>
      <c r="D252" s="156" t="s">
        <v>96</v>
      </c>
      <c r="E252" s="137"/>
      <c r="F252" s="137"/>
      <c r="G252" s="137"/>
      <c r="H252" s="150">
        <v>42582.96</v>
      </c>
      <c r="I252" s="245"/>
      <c r="J252" s="150" t="e">
        <f>SUMIF(#REF!,'ORÇAMENTO SINTÉTICO-RESUMO'!C252,#REF!)</f>
        <v>#REF!</v>
      </c>
      <c r="K252" t="str">
        <f t="shared" si="21"/>
        <v>OK</v>
      </c>
    </row>
    <row r="253" spans="1:11" ht="28.5" x14ac:dyDescent="0.25">
      <c r="A253" s="153" t="s">
        <v>98</v>
      </c>
      <c r="B253" s="154" t="s">
        <v>720</v>
      </c>
      <c r="C253" s="154" t="s">
        <v>57</v>
      </c>
      <c r="D253" s="155" t="s">
        <v>721</v>
      </c>
      <c r="E253" s="154" t="s">
        <v>60</v>
      </c>
      <c r="F253" s="142">
        <v>1648.52</v>
      </c>
      <c r="G253" s="143">
        <v>11.27</v>
      </c>
      <c r="H253" s="149">
        <v>25744.77</v>
      </c>
      <c r="I253" s="241"/>
      <c r="J253" s="149">
        <f t="shared" ref="J253:J256" si="27">ROUND(I253*$F253,2)</f>
        <v>0</v>
      </c>
      <c r="K253" t="str">
        <f t="shared" si="21"/>
        <v>OK</v>
      </c>
    </row>
    <row r="254" spans="1:11" ht="28.5" x14ac:dyDescent="0.25">
      <c r="A254" s="153" t="s">
        <v>270</v>
      </c>
      <c r="B254" s="154" t="s">
        <v>722</v>
      </c>
      <c r="C254" s="154" t="s">
        <v>57</v>
      </c>
      <c r="D254" s="155" t="s">
        <v>723</v>
      </c>
      <c r="E254" s="154" t="s">
        <v>60</v>
      </c>
      <c r="F254" s="142">
        <v>1648.52</v>
      </c>
      <c r="G254" s="143">
        <v>4.97</v>
      </c>
      <c r="H254" s="149">
        <v>11356.7</v>
      </c>
      <c r="I254" s="241"/>
      <c r="J254" s="149">
        <f t="shared" si="27"/>
        <v>0</v>
      </c>
      <c r="K254" t="str">
        <f t="shared" si="21"/>
        <v>OK</v>
      </c>
    </row>
    <row r="255" spans="1:11" ht="28.5" x14ac:dyDescent="0.25">
      <c r="A255" s="153" t="s">
        <v>271</v>
      </c>
      <c r="B255" s="154" t="s">
        <v>724</v>
      </c>
      <c r="C255" s="154" t="s">
        <v>57</v>
      </c>
      <c r="D255" s="155" t="s">
        <v>725</v>
      </c>
      <c r="E255" s="154" t="s">
        <v>60</v>
      </c>
      <c r="F255" s="142">
        <v>411.55</v>
      </c>
      <c r="G255" s="143">
        <v>8.27</v>
      </c>
      <c r="H255" s="149">
        <v>4716.16</v>
      </c>
      <c r="I255" s="241"/>
      <c r="J255" s="149">
        <f t="shared" si="27"/>
        <v>0</v>
      </c>
      <c r="K255" t="str">
        <f t="shared" si="21"/>
        <v>OK</v>
      </c>
    </row>
    <row r="256" spans="1:11" ht="28.5" x14ac:dyDescent="0.25">
      <c r="A256" s="153" t="s">
        <v>272</v>
      </c>
      <c r="B256" s="154" t="s">
        <v>726</v>
      </c>
      <c r="C256" s="154" t="s">
        <v>57</v>
      </c>
      <c r="D256" s="155" t="s">
        <v>727</v>
      </c>
      <c r="E256" s="154" t="s">
        <v>60</v>
      </c>
      <c r="F256" s="142">
        <v>23.244</v>
      </c>
      <c r="G256" s="143">
        <v>23.76</v>
      </c>
      <c r="H256" s="149">
        <v>765.33</v>
      </c>
      <c r="I256" s="241"/>
      <c r="J256" s="149">
        <f t="shared" si="27"/>
        <v>0</v>
      </c>
      <c r="K256" t="str">
        <f t="shared" si="21"/>
        <v>OK</v>
      </c>
    </row>
    <row r="257" spans="1:11" x14ac:dyDescent="0.25">
      <c r="A257" s="158">
        <v>15</v>
      </c>
      <c r="B257" s="157"/>
      <c r="C257" s="157"/>
      <c r="D257" s="156" t="s">
        <v>728</v>
      </c>
      <c r="E257" s="137"/>
      <c r="F257" s="137"/>
      <c r="G257" s="137"/>
      <c r="H257" s="150">
        <v>28493.39</v>
      </c>
      <c r="I257" s="245"/>
      <c r="J257" s="150" t="e">
        <f>SUMIF(#REF!,'ORÇAMENTO SINTÉTICO-RESUMO'!C257,#REF!)</f>
        <v>#REF!</v>
      </c>
      <c r="K257" t="str">
        <f t="shared" si="21"/>
        <v>OK</v>
      </c>
    </row>
    <row r="258" spans="1:11" ht="28.5" x14ac:dyDescent="0.25">
      <c r="A258" s="153" t="s">
        <v>99</v>
      </c>
      <c r="B258" s="154" t="s">
        <v>734</v>
      </c>
      <c r="C258" s="154" t="s">
        <v>57</v>
      </c>
      <c r="D258" s="155" t="s">
        <v>735</v>
      </c>
      <c r="E258" s="154" t="s">
        <v>60</v>
      </c>
      <c r="F258" s="142">
        <v>423.72</v>
      </c>
      <c r="G258" s="143">
        <v>46.74</v>
      </c>
      <c r="H258" s="149">
        <v>27445.54</v>
      </c>
      <c r="I258" s="241"/>
      <c r="J258" s="149">
        <f t="shared" ref="J258:J259" si="28">ROUND(I258*$F258,2)</f>
        <v>0</v>
      </c>
      <c r="K258" t="str">
        <f t="shared" si="21"/>
        <v>OK</v>
      </c>
    </row>
    <row r="259" spans="1:11" ht="28.5" x14ac:dyDescent="0.25">
      <c r="A259" s="153" t="s">
        <v>100</v>
      </c>
      <c r="B259" s="154" t="s">
        <v>736</v>
      </c>
      <c r="C259" s="154" t="s">
        <v>57</v>
      </c>
      <c r="D259" s="155" t="s">
        <v>737</v>
      </c>
      <c r="E259" s="154" t="s">
        <v>77</v>
      </c>
      <c r="F259" s="142">
        <v>251.24</v>
      </c>
      <c r="G259" s="143">
        <v>3.01</v>
      </c>
      <c r="H259" s="149">
        <v>1047.8499999999999</v>
      </c>
      <c r="I259" s="241"/>
      <c r="J259" s="149">
        <f t="shared" si="28"/>
        <v>0</v>
      </c>
      <c r="K259" t="str">
        <f t="shared" si="21"/>
        <v>OK</v>
      </c>
    </row>
    <row r="260" spans="1:11" x14ac:dyDescent="0.25">
      <c r="A260" s="158">
        <v>16</v>
      </c>
      <c r="B260" s="157"/>
      <c r="C260" s="157"/>
      <c r="D260" s="156" t="s">
        <v>729</v>
      </c>
      <c r="E260" s="137"/>
      <c r="F260" s="137"/>
      <c r="G260" s="137"/>
      <c r="H260" s="150">
        <v>86190.32</v>
      </c>
      <c r="I260" s="245"/>
      <c r="J260" s="150" t="e">
        <f>SUMIF(#REF!,'ORÇAMENTO SINTÉTICO-RESUMO'!C260,#REF!)</f>
        <v>#REF!</v>
      </c>
      <c r="K260" t="str">
        <f t="shared" si="21"/>
        <v>OK</v>
      </c>
    </row>
    <row r="261" spans="1:11" x14ac:dyDescent="0.25">
      <c r="A261" s="153" t="s">
        <v>103</v>
      </c>
      <c r="B261" s="154" t="s">
        <v>730</v>
      </c>
      <c r="C261" s="154" t="s">
        <v>168</v>
      </c>
      <c r="D261" s="155" t="s">
        <v>731</v>
      </c>
      <c r="E261" s="154" t="s">
        <v>60</v>
      </c>
      <c r="F261" s="142">
        <v>93.48</v>
      </c>
      <c r="G261" s="143">
        <v>295.97000000000003</v>
      </c>
      <c r="H261" s="149">
        <v>38341.46</v>
      </c>
      <c r="I261" s="241"/>
      <c r="J261" s="149">
        <f t="shared" ref="J261:J262" si="29">ROUND(I261*$F261,2)</f>
        <v>0</v>
      </c>
      <c r="K261" t="str">
        <f t="shared" si="21"/>
        <v>OK</v>
      </c>
    </row>
    <row r="262" spans="1:11" ht="85.5" x14ac:dyDescent="0.25">
      <c r="A262" s="153" t="s">
        <v>104</v>
      </c>
      <c r="B262" s="154" t="s">
        <v>732</v>
      </c>
      <c r="C262" s="154" t="s">
        <v>57</v>
      </c>
      <c r="D262" s="155" t="s">
        <v>733</v>
      </c>
      <c r="E262" s="154" t="s">
        <v>60</v>
      </c>
      <c r="F262" s="142">
        <v>378.07</v>
      </c>
      <c r="G262" s="143">
        <v>91.33</v>
      </c>
      <c r="H262" s="149">
        <v>47848.86</v>
      </c>
      <c r="I262" s="241"/>
      <c r="J262" s="149">
        <f t="shared" si="29"/>
        <v>0</v>
      </c>
      <c r="K262" t="str">
        <f t="shared" si="21"/>
        <v>OK</v>
      </c>
    </row>
    <row r="263" spans="1:11" x14ac:dyDescent="0.25">
      <c r="A263" s="158">
        <v>17</v>
      </c>
      <c r="B263" s="157"/>
      <c r="C263" s="157"/>
      <c r="D263" s="156" t="s">
        <v>738</v>
      </c>
      <c r="E263" s="137"/>
      <c r="F263" s="137"/>
      <c r="G263" s="137"/>
      <c r="H263" s="150">
        <v>25814.720000000001</v>
      </c>
      <c r="I263" s="245"/>
      <c r="J263" s="150" t="e">
        <f>SUMIF(#REF!,'ORÇAMENTO SINTÉTICO-RESUMO'!C263,#REF!)</f>
        <v>#REF!</v>
      </c>
      <c r="K263" t="str">
        <f t="shared" si="21"/>
        <v>OK</v>
      </c>
    </row>
    <row r="264" spans="1:11" ht="42.75" x14ac:dyDescent="0.25">
      <c r="A264" s="153" t="s">
        <v>105</v>
      </c>
      <c r="B264" s="154" t="s">
        <v>751</v>
      </c>
      <c r="C264" s="154" t="s">
        <v>382</v>
      </c>
      <c r="D264" s="155" t="s">
        <v>739</v>
      </c>
      <c r="E264" s="154" t="s">
        <v>60</v>
      </c>
      <c r="F264" s="142">
        <v>85.77</v>
      </c>
      <c r="G264" s="143">
        <v>201.48</v>
      </c>
      <c r="H264" s="149">
        <v>23948.02</v>
      </c>
      <c r="I264" s="241"/>
      <c r="J264" s="149">
        <f t="shared" ref="J264:J265" si="30">ROUND(I264*$F264,2)</f>
        <v>0</v>
      </c>
      <c r="K264" t="str">
        <f t="shared" si="21"/>
        <v>OK</v>
      </c>
    </row>
    <row r="265" spans="1:11" ht="57" x14ac:dyDescent="0.25">
      <c r="A265" s="153" t="s">
        <v>106</v>
      </c>
      <c r="B265" s="154" t="s">
        <v>740</v>
      </c>
      <c r="C265" s="154" t="s">
        <v>57</v>
      </c>
      <c r="D265" s="155" t="s">
        <v>741</v>
      </c>
      <c r="E265" s="154" t="s">
        <v>60</v>
      </c>
      <c r="F265" s="142">
        <v>20.49</v>
      </c>
      <c r="G265" s="143">
        <v>65.739999999999995</v>
      </c>
      <c r="H265" s="149">
        <v>1866.7</v>
      </c>
      <c r="I265" s="241"/>
      <c r="J265" s="149">
        <f t="shared" si="30"/>
        <v>0</v>
      </c>
      <c r="K265" t="str">
        <f t="shared" si="21"/>
        <v>OK</v>
      </c>
    </row>
    <row r="266" spans="1:11" x14ac:dyDescent="0.25">
      <c r="A266" s="136">
        <v>18</v>
      </c>
      <c r="B266" s="137"/>
      <c r="C266" s="137"/>
      <c r="D266" s="138" t="s">
        <v>58</v>
      </c>
      <c r="E266" s="137"/>
      <c r="F266" s="137"/>
      <c r="G266" s="137"/>
      <c r="H266" s="150">
        <v>25479.98</v>
      </c>
      <c r="I266" s="245"/>
      <c r="J266" s="150" t="e">
        <f>SUMIF(#REF!,'ORÇAMENTO SINTÉTICO-RESUMO'!C266,#REF!)</f>
        <v>#REF!</v>
      </c>
      <c r="K266" t="str">
        <f t="shared" si="21"/>
        <v>OK</v>
      </c>
    </row>
    <row r="267" spans="1:11" x14ac:dyDescent="0.25">
      <c r="A267" s="153" t="s">
        <v>107</v>
      </c>
      <c r="B267" s="154" t="s">
        <v>742</v>
      </c>
      <c r="C267" s="154" t="s">
        <v>168</v>
      </c>
      <c r="D267" s="155" t="s">
        <v>743</v>
      </c>
      <c r="E267" s="154" t="s">
        <v>94</v>
      </c>
      <c r="F267" s="142">
        <v>41.04</v>
      </c>
      <c r="G267" s="143">
        <v>91.26</v>
      </c>
      <c r="H267" s="149">
        <v>5190.2299999999996</v>
      </c>
      <c r="I267" s="241"/>
      <c r="J267" s="149">
        <f t="shared" ref="J267:J272" si="31">ROUND(I267*$F267,2)</f>
        <v>0</v>
      </c>
      <c r="K267" t="str">
        <f t="shared" ref="K267:K272" si="32">IF(I267&lt;=G267,"OK","FALSO")</f>
        <v>OK</v>
      </c>
    </row>
    <row r="268" spans="1:11" ht="42.75" x14ac:dyDescent="0.25">
      <c r="A268" s="153" t="s">
        <v>108</v>
      </c>
      <c r="B268" s="154" t="s">
        <v>744</v>
      </c>
      <c r="C268" s="154" t="s">
        <v>168</v>
      </c>
      <c r="D268" s="155" t="s">
        <v>745</v>
      </c>
      <c r="E268" s="154" t="s">
        <v>94</v>
      </c>
      <c r="F268" s="142">
        <v>18.82</v>
      </c>
      <c r="G268" s="143">
        <v>267.64</v>
      </c>
      <c r="H268" s="149">
        <v>6980.36</v>
      </c>
      <c r="I268" s="241"/>
      <c r="J268" s="149">
        <f t="shared" si="31"/>
        <v>0</v>
      </c>
      <c r="K268" t="str">
        <f t="shared" si="32"/>
        <v>OK</v>
      </c>
    </row>
    <row r="269" spans="1:11" ht="57" x14ac:dyDescent="0.25">
      <c r="A269" s="153" t="s">
        <v>275</v>
      </c>
      <c r="B269" s="154" t="s">
        <v>746</v>
      </c>
      <c r="C269" s="154" t="s">
        <v>57</v>
      </c>
      <c r="D269" s="155" t="s">
        <v>747</v>
      </c>
      <c r="E269" s="154" t="s">
        <v>60</v>
      </c>
      <c r="F269" s="142">
        <v>6.03</v>
      </c>
      <c r="G269" s="143">
        <v>26.16</v>
      </c>
      <c r="H269" s="149">
        <v>218.63</v>
      </c>
      <c r="I269" s="241"/>
      <c r="J269" s="149">
        <f t="shared" si="31"/>
        <v>0</v>
      </c>
      <c r="K269" t="str">
        <f t="shared" si="32"/>
        <v>OK</v>
      </c>
    </row>
    <row r="270" spans="1:11" ht="42.75" x14ac:dyDescent="0.25">
      <c r="A270" s="153" t="s">
        <v>276</v>
      </c>
      <c r="B270" s="154" t="s">
        <v>278</v>
      </c>
      <c r="C270" s="154" t="s">
        <v>57</v>
      </c>
      <c r="D270" s="155" t="s">
        <v>279</v>
      </c>
      <c r="E270" s="154" t="s">
        <v>77</v>
      </c>
      <c r="F270" s="142">
        <v>34.36</v>
      </c>
      <c r="G270" s="143">
        <v>146.29</v>
      </c>
      <c r="H270" s="149">
        <v>6965.68</v>
      </c>
      <c r="I270" s="241"/>
      <c r="J270" s="149">
        <f t="shared" si="31"/>
        <v>0</v>
      </c>
      <c r="K270" t="str">
        <f t="shared" si="32"/>
        <v>OK</v>
      </c>
    </row>
    <row r="271" spans="1:11" ht="28.5" x14ac:dyDescent="0.25">
      <c r="A271" s="153" t="s">
        <v>277</v>
      </c>
      <c r="B271" s="154" t="s">
        <v>748</v>
      </c>
      <c r="C271" s="154" t="s">
        <v>74</v>
      </c>
      <c r="D271" s="155" t="s">
        <v>749</v>
      </c>
      <c r="E271" s="154" t="s">
        <v>55</v>
      </c>
      <c r="F271" s="142">
        <v>6</v>
      </c>
      <c r="G271" s="143">
        <v>16.43</v>
      </c>
      <c r="H271" s="149">
        <v>136.63</v>
      </c>
      <c r="I271" s="241"/>
      <c r="J271" s="149">
        <f t="shared" si="31"/>
        <v>0</v>
      </c>
      <c r="K271" t="str">
        <f t="shared" si="32"/>
        <v>OK</v>
      </c>
    </row>
    <row r="272" spans="1:11" ht="15.75" thickBot="1" x14ac:dyDescent="0.3">
      <c r="A272" s="159" t="s">
        <v>750</v>
      </c>
      <c r="B272" s="160" t="s">
        <v>155</v>
      </c>
      <c r="C272" s="160" t="s">
        <v>133</v>
      </c>
      <c r="D272" s="161" t="s">
        <v>156</v>
      </c>
      <c r="E272" s="160" t="s">
        <v>60</v>
      </c>
      <c r="F272" s="145">
        <v>478.61</v>
      </c>
      <c r="G272" s="146">
        <v>9.0299999999999994</v>
      </c>
      <c r="H272" s="151">
        <v>5988.45</v>
      </c>
      <c r="I272" s="246"/>
      <c r="J272" s="151">
        <f t="shared" si="31"/>
        <v>0</v>
      </c>
      <c r="K272" t="str">
        <f t="shared" si="32"/>
        <v>OK</v>
      </c>
    </row>
    <row r="273" spans="1:11" ht="26.1" customHeight="1" thickBot="1" x14ac:dyDescent="0.3">
      <c r="A273" s="123"/>
      <c r="C273" s="123"/>
      <c r="E273"/>
      <c r="G273"/>
      <c r="I273"/>
      <c r="K273" s="93"/>
    </row>
    <row r="274" spans="1:11" ht="18" customHeight="1" thickBot="1" x14ac:dyDescent="0.3">
      <c r="E274" s="220" t="s">
        <v>763</v>
      </c>
      <c r="F274" s="228"/>
      <c r="G274" s="228"/>
      <c r="H274" s="130">
        <v>616401.43000000005</v>
      </c>
      <c r="I274" s="232"/>
      <c r="J274" s="238" t="e">
        <f>#REF!</f>
        <v>#REF!</v>
      </c>
    </row>
    <row r="275" spans="1:11" ht="18" customHeight="1" thickBot="1" x14ac:dyDescent="0.3">
      <c r="E275" s="220" t="s">
        <v>764</v>
      </c>
      <c r="F275" s="228"/>
      <c r="G275" s="228"/>
      <c r="H275" s="130">
        <v>229299.42</v>
      </c>
      <c r="I275" s="232"/>
      <c r="J275" s="238" t="e">
        <f>#REF!</f>
        <v>#REF!</v>
      </c>
    </row>
    <row r="276" spans="1:11" ht="18" customHeight="1" thickBot="1" x14ac:dyDescent="0.3">
      <c r="E276" s="220" t="s">
        <v>761</v>
      </c>
      <c r="F276" s="221"/>
      <c r="G276" s="102">
        <v>0.33250000000000002</v>
      </c>
      <c r="H276" s="130">
        <v>1012447.65</v>
      </c>
      <c r="I276" s="236">
        <f>G5</f>
        <v>0</v>
      </c>
      <c r="J276" s="238" t="e">
        <f>#REF!</f>
        <v>#REF!</v>
      </c>
    </row>
    <row r="277" spans="1:11" ht="18" customHeight="1" thickBot="1" x14ac:dyDescent="0.3">
      <c r="E277" s="220" t="s">
        <v>762</v>
      </c>
      <c r="F277" s="221"/>
      <c r="G277" s="129">
        <v>0.15570000000000001</v>
      </c>
      <c r="H277" s="130">
        <v>138387.96</v>
      </c>
      <c r="I277" s="237">
        <f>H5</f>
        <v>0</v>
      </c>
      <c r="J277" s="238" t="e">
        <f>#REF!</f>
        <v>#REF!</v>
      </c>
    </row>
    <row r="278" spans="1:11" ht="18" customHeight="1" thickBot="1" x14ac:dyDescent="0.3">
      <c r="E278" s="220" t="s">
        <v>110</v>
      </c>
      <c r="F278" s="228"/>
      <c r="G278" s="228"/>
      <c r="H278" s="131">
        <v>845700.85</v>
      </c>
      <c r="I278" s="233"/>
      <c r="J278" s="239" t="e">
        <f>#REF!</f>
        <v>#REF!</v>
      </c>
    </row>
    <row r="279" spans="1:11" ht="18" customHeight="1" thickBot="1" x14ac:dyDescent="0.3">
      <c r="E279" s="220" t="s">
        <v>112</v>
      </c>
      <c r="F279" s="228"/>
      <c r="G279" s="228"/>
      <c r="H279" s="131">
        <v>305134.76</v>
      </c>
      <c r="I279" s="233"/>
      <c r="J279" s="239" t="e">
        <f>#REF!</f>
        <v>#REF!</v>
      </c>
    </row>
    <row r="280" spans="1:11" ht="18" customHeight="1" thickBot="1" x14ac:dyDescent="0.3">
      <c r="E280" s="220" t="s">
        <v>111</v>
      </c>
      <c r="F280" s="228"/>
      <c r="G280" s="228"/>
      <c r="H280" s="132">
        <v>1150835.6100000001</v>
      </c>
      <c r="I280" s="234"/>
      <c r="J280" s="240" t="e">
        <f>#REF!</f>
        <v>#REF!</v>
      </c>
    </row>
    <row r="281" spans="1:11" ht="72.599999999999994" customHeight="1" x14ac:dyDescent="0.25">
      <c r="C281" s="170"/>
      <c r="D281" s="242"/>
      <c r="E281" s="243" t="s">
        <v>769</v>
      </c>
      <c r="F281" s="243"/>
      <c r="G281" s="243"/>
      <c r="H281" s="243"/>
      <c r="I281" s="235"/>
      <c r="J281" s="235"/>
    </row>
    <row r="282" spans="1:11" ht="18" customHeight="1" x14ac:dyDescent="0.25">
      <c r="A282" s="167"/>
      <c r="B282" s="167"/>
      <c r="C282" s="171"/>
      <c r="D282" s="169"/>
      <c r="E282" s="264"/>
      <c r="F282" s="264"/>
      <c r="G282" s="264"/>
      <c r="H282" s="264"/>
      <c r="I282" s="172"/>
      <c r="J282" s="172"/>
    </row>
    <row r="283" spans="1:11" ht="18" customHeight="1" x14ac:dyDescent="0.25">
      <c r="A283" s="168"/>
      <c r="B283" s="168"/>
      <c r="C283" s="171"/>
      <c r="D283" s="169"/>
      <c r="E283" s="264"/>
      <c r="F283" s="264"/>
      <c r="G283" s="264"/>
      <c r="H283" s="264"/>
      <c r="I283" s="172"/>
      <c r="J283" s="172"/>
    </row>
    <row r="284" spans="1:11" ht="18" customHeight="1" x14ac:dyDescent="0.25">
      <c r="A284" s="168"/>
      <c r="B284" s="168"/>
      <c r="C284" s="171"/>
      <c r="D284" s="170"/>
      <c r="E284" s="264"/>
      <c r="F284" s="264"/>
      <c r="G284" s="264"/>
      <c r="H284" s="264"/>
      <c r="I284" s="172"/>
      <c r="J284" s="172"/>
    </row>
    <row r="285" spans="1:11" ht="18" x14ac:dyDescent="0.25">
      <c r="A285" s="94"/>
      <c r="B285" s="94"/>
      <c r="C285" s="171"/>
      <c r="D285" s="170"/>
      <c r="E285" s="264"/>
      <c r="F285" s="264"/>
      <c r="G285" s="264"/>
      <c r="H285" s="264"/>
      <c r="I285" s="172"/>
      <c r="J285" s="172"/>
    </row>
    <row r="286" spans="1:11" ht="36" customHeight="1" x14ac:dyDescent="0.25">
      <c r="A286" s="94"/>
      <c r="B286" s="94"/>
      <c r="C286" s="94"/>
      <c r="D286" s="166"/>
      <c r="E286" s="94"/>
      <c r="F286" s="94"/>
      <c r="G286"/>
      <c r="H286" s="94"/>
      <c r="I286"/>
      <c r="J286" s="94"/>
    </row>
    <row r="287" spans="1:11" ht="48" customHeight="1" x14ac:dyDescent="0.25">
      <c r="A287" s="122"/>
      <c r="C287" s="123"/>
      <c r="E287"/>
      <c r="G287"/>
      <c r="I287"/>
    </row>
    <row r="288" spans="1:11" ht="48" customHeight="1" x14ac:dyDescent="0.25">
      <c r="A288" s="94"/>
      <c r="C288" s="123"/>
      <c r="E288"/>
      <c r="G288"/>
      <c r="I288"/>
    </row>
    <row r="289" spans="1:9" ht="48" customHeight="1" x14ac:dyDescent="0.25">
      <c r="A289" s="94"/>
      <c r="C289" s="123"/>
      <c r="E289"/>
      <c r="G289"/>
      <c r="I289"/>
    </row>
    <row r="290" spans="1:9" ht="24" customHeight="1" x14ac:dyDescent="0.25">
      <c r="A290" s="94"/>
      <c r="C290" s="123"/>
      <c r="E290"/>
      <c r="G290"/>
      <c r="I290"/>
    </row>
    <row r="291" spans="1:9" ht="24" customHeight="1" x14ac:dyDescent="0.25">
      <c r="A291" s="123"/>
      <c r="C291" s="123"/>
      <c r="E291"/>
    </row>
    <row r="292" spans="1:9" ht="24" customHeight="1" x14ac:dyDescent="0.25">
      <c r="A292" s="123"/>
      <c r="C292" s="123"/>
      <c r="E292"/>
    </row>
    <row r="293" spans="1:9" ht="24" customHeight="1" x14ac:dyDescent="0.25"/>
    <row r="294" spans="1:9" ht="24" customHeight="1" x14ac:dyDescent="0.25"/>
    <row r="295" spans="1:9" ht="48" customHeight="1" x14ac:dyDescent="0.25"/>
    <row r="296" spans="1:9" ht="48" customHeight="1" x14ac:dyDescent="0.25"/>
    <row r="297" spans="1:9" ht="36" customHeight="1" x14ac:dyDescent="0.25"/>
    <row r="298" spans="1:9" ht="24" customHeight="1" x14ac:dyDescent="0.25"/>
    <row r="299" spans="1:9" ht="24" customHeight="1" x14ac:dyDescent="0.25"/>
    <row r="300" spans="1:9" ht="24" customHeight="1" x14ac:dyDescent="0.25"/>
    <row r="301" spans="1:9" ht="24" customHeight="1" x14ac:dyDescent="0.25"/>
    <row r="302" spans="1:9" ht="24" customHeight="1" x14ac:dyDescent="0.25"/>
    <row r="303" spans="1:9" ht="24" customHeight="1" x14ac:dyDescent="0.25"/>
    <row r="304" spans="1:9" ht="24" customHeight="1" x14ac:dyDescent="0.25"/>
    <row r="305" ht="24" customHeight="1" x14ac:dyDescent="0.25"/>
    <row r="306" ht="24" customHeight="1" x14ac:dyDescent="0.25"/>
    <row r="307" ht="24" customHeight="1" x14ac:dyDescent="0.25"/>
    <row r="308" ht="36" customHeight="1" x14ac:dyDescent="0.25"/>
    <row r="309" ht="24" customHeight="1" x14ac:dyDescent="0.25"/>
    <row r="310" ht="24" customHeight="1" x14ac:dyDescent="0.25"/>
    <row r="311" ht="24" customHeight="1" x14ac:dyDescent="0.25"/>
    <row r="312" ht="24" customHeight="1" x14ac:dyDescent="0.25"/>
    <row r="313" ht="24" customHeight="1" x14ac:dyDescent="0.25"/>
    <row r="314" ht="24" customHeight="1" x14ac:dyDescent="0.25"/>
    <row r="315" ht="24" customHeight="1" x14ac:dyDescent="0.25"/>
    <row r="316" ht="24" customHeight="1" x14ac:dyDescent="0.25"/>
    <row r="317" ht="24" customHeight="1" x14ac:dyDescent="0.25"/>
    <row r="318" ht="24" customHeight="1" x14ac:dyDescent="0.25"/>
    <row r="319" ht="24" customHeight="1" x14ac:dyDescent="0.25"/>
    <row r="320" ht="24" customHeight="1" x14ac:dyDescent="0.25"/>
    <row r="321" ht="24" customHeight="1" x14ac:dyDescent="0.25"/>
    <row r="322" ht="24" customHeight="1" x14ac:dyDescent="0.25"/>
    <row r="323" ht="24" customHeight="1" x14ac:dyDescent="0.25"/>
    <row r="324" ht="24" customHeight="1" x14ac:dyDescent="0.25"/>
    <row r="325" ht="24" customHeight="1" x14ac:dyDescent="0.25"/>
    <row r="326" ht="24" customHeight="1" x14ac:dyDescent="0.25"/>
    <row r="327" ht="24" customHeight="1" x14ac:dyDescent="0.25"/>
    <row r="328" ht="24" customHeight="1" x14ac:dyDescent="0.25"/>
    <row r="329" ht="24" customHeight="1" x14ac:dyDescent="0.25"/>
    <row r="330" ht="24" customHeight="1" x14ac:dyDescent="0.25"/>
    <row r="331" ht="24" customHeight="1" x14ac:dyDescent="0.25"/>
    <row r="332" ht="24" customHeight="1" x14ac:dyDescent="0.25"/>
    <row r="333" ht="24" customHeight="1" x14ac:dyDescent="0.25"/>
    <row r="334" ht="24" customHeight="1" x14ac:dyDescent="0.25"/>
    <row r="335" ht="24" customHeight="1" x14ac:dyDescent="0.25"/>
    <row r="336" ht="24" customHeight="1" x14ac:dyDescent="0.25"/>
    <row r="337" ht="24" customHeight="1" x14ac:dyDescent="0.25"/>
    <row r="338" ht="24" customHeight="1" x14ac:dyDescent="0.25"/>
    <row r="339" ht="24" customHeight="1" x14ac:dyDescent="0.25"/>
    <row r="340" ht="24" customHeight="1" x14ac:dyDescent="0.25"/>
    <row r="341" ht="24" customHeight="1" x14ac:dyDescent="0.25"/>
    <row r="342" ht="24" customHeight="1" x14ac:dyDescent="0.25"/>
    <row r="343" ht="24" customHeight="1" x14ac:dyDescent="0.25"/>
    <row r="344" ht="24" customHeight="1" x14ac:dyDescent="0.25"/>
    <row r="345" ht="24" customHeight="1" x14ac:dyDescent="0.25"/>
    <row r="346" ht="24" customHeight="1" x14ac:dyDescent="0.25"/>
    <row r="347" ht="24" customHeight="1" x14ac:dyDescent="0.25"/>
    <row r="348" ht="24" customHeight="1" x14ac:dyDescent="0.25"/>
    <row r="349" ht="24" customHeight="1" x14ac:dyDescent="0.25"/>
    <row r="350" ht="24" customHeight="1" x14ac:dyDescent="0.25"/>
    <row r="351" ht="24" customHeight="1" x14ac:dyDescent="0.25"/>
    <row r="352" ht="24" customHeight="1" x14ac:dyDescent="0.25"/>
    <row r="353" ht="24" customHeight="1" x14ac:dyDescent="0.25"/>
    <row r="354" ht="24" customHeight="1" x14ac:dyDescent="0.25"/>
    <row r="355" ht="24" customHeight="1" x14ac:dyDescent="0.25"/>
    <row r="356" ht="24" customHeight="1" x14ac:dyDescent="0.25"/>
    <row r="357" ht="24" customHeight="1" x14ac:dyDescent="0.25"/>
    <row r="358" ht="24" customHeight="1" x14ac:dyDescent="0.25"/>
    <row r="359" ht="24" customHeight="1" x14ac:dyDescent="0.25"/>
    <row r="360" ht="24" customHeight="1" x14ac:dyDescent="0.25"/>
    <row r="361" ht="24" customHeight="1" x14ac:dyDescent="0.25"/>
    <row r="362" ht="24" customHeight="1" x14ac:dyDescent="0.25"/>
    <row r="363" ht="24" customHeight="1" x14ac:dyDescent="0.25"/>
    <row r="364" ht="24" customHeight="1" x14ac:dyDescent="0.25"/>
    <row r="365" ht="24" customHeight="1" x14ac:dyDescent="0.25"/>
    <row r="366" ht="24" customHeight="1" x14ac:dyDescent="0.25"/>
    <row r="367" ht="24" customHeight="1" x14ac:dyDescent="0.25"/>
    <row r="368" ht="24" customHeight="1" x14ac:dyDescent="0.25"/>
    <row r="369" ht="24" customHeight="1" x14ac:dyDescent="0.25"/>
    <row r="370" ht="24" customHeight="1" x14ac:dyDescent="0.25"/>
    <row r="371" ht="24" customHeight="1" x14ac:dyDescent="0.25"/>
    <row r="372" ht="24" customHeight="1" x14ac:dyDescent="0.25"/>
    <row r="373" ht="24" customHeight="1" x14ac:dyDescent="0.25"/>
    <row r="374" ht="36" customHeight="1" x14ac:dyDescent="0.25"/>
    <row r="375" ht="36" customHeight="1" x14ac:dyDescent="0.25"/>
    <row r="376" ht="36" customHeight="1" x14ac:dyDescent="0.25"/>
    <row r="377" ht="36" customHeight="1" x14ac:dyDescent="0.25"/>
    <row r="378" ht="36" customHeight="1" x14ac:dyDescent="0.25"/>
    <row r="379" ht="36" customHeight="1" x14ac:dyDescent="0.25"/>
    <row r="380" ht="24" customHeight="1" x14ac:dyDescent="0.25"/>
    <row r="381" ht="36" customHeight="1" x14ac:dyDescent="0.25"/>
    <row r="382" ht="36" customHeight="1" x14ac:dyDescent="0.25"/>
    <row r="383" ht="36" customHeight="1" x14ac:dyDescent="0.25"/>
    <row r="384" ht="24" customHeight="1" x14ac:dyDescent="0.25"/>
    <row r="385" ht="24" customHeight="1" x14ac:dyDescent="0.25"/>
    <row r="386" ht="36" customHeight="1" x14ac:dyDescent="0.25"/>
    <row r="387" ht="24" customHeight="1" x14ac:dyDescent="0.25"/>
    <row r="388" ht="24" customHeight="1" x14ac:dyDescent="0.25"/>
    <row r="389" ht="24" customHeight="1" x14ac:dyDescent="0.25"/>
    <row r="390" ht="24" customHeight="1" x14ac:dyDescent="0.25"/>
    <row r="391" ht="24" customHeight="1" x14ac:dyDescent="0.25"/>
    <row r="392" ht="24" customHeight="1" x14ac:dyDescent="0.25"/>
    <row r="393" ht="24" customHeight="1" x14ac:dyDescent="0.25"/>
    <row r="394" ht="24" customHeight="1" x14ac:dyDescent="0.25"/>
    <row r="395" ht="24" customHeight="1" x14ac:dyDescent="0.25"/>
    <row r="396" ht="24" customHeight="1" x14ac:dyDescent="0.25"/>
    <row r="397" ht="24" customHeight="1" x14ac:dyDescent="0.25"/>
    <row r="398" ht="24" customHeight="1" x14ac:dyDescent="0.25"/>
    <row r="399" ht="24" customHeight="1" x14ac:dyDescent="0.25"/>
    <row r="400" ht="24" customHeight="1" x14ac:dyDescent="0.25"/>
    <row r="401" ht="24" customHeight="1" x14ac:dyDescent="0.25"/>
    <row r="402" ht="48" customHeight="1" x14ac:dyDescent="0.25"/>
    <row r="403" ht="36" customHeight="1" x14ac:dyDescent="0.25"/>
    <row r="404" ht="24" customHeight="1" x14ac:dyDescent="0.25"/>
    <row r="405" ht="24" customHeight="1" x14ac:dyDescent="0.25"/>
    <row r="406" ht="24" customHeight="1" x14ac:dyDescent="0.25"/>
    <row r="407" ht="24" customHeight="1" x14ac:dyDescent="0.25"/>
    <row r="408" ht="36" customHeight="1" x14ac:dyDescent="0.25"/>
    <row r="409" ht="36" customHeight="1" x14ac:dyDescent="0.25"/>
    <row r="410" ht="36" customHeight="1" x14ac:dyDescent="0.25"/>
    <row r="411" ht="36" customHeight="1" x14ac:dyDescent="0.25"/>
    <row r="412" ht="36" customHeight="1" x14ac:dyDescent="0.25"/>
    <row r="413" ht="24" customHeight="1" x14ac:dyDescent="0.25"/>
    <row r="414" ht="24" customHeight="1" x14ac:dyDescent="0.25"/>
    <row r="415" ht="24" customHeight="1" x14ac:dyDescent="0.25"/>
    <row r="416" ht="36" customHeight="1" x14ac:dyDescent="0.25"/>
    <row r="417" ht="24" customHeight="1" x14ac:dyDescent="0.25"/>
    <row r="418" ht="36" customHeight="1" x14ac:dyDescent="0.25"/>
    <row r="419" ht="24" customHeight="1" x14ac:dyDescent="0.25"/>
    <row r="420" ht="24" customHeight="1" x14ac:dyDescent="0.25"/>
    <row r="421" ht="24" customHeight="1" x14ac:dyDescent="0.25"/>
    <row r="422" ht="24" customHeight="1" x14ac:dyDescent="0.25"/>
    <row r="423" ht="48" customHeight="1" x14ac:dyDescent="0.25"/>
    <row r="424" ht="36" customHeight="1" x14ac:dyDescent="0.25"/>
    <row r="425" ht="24" customHeight="1" x14ac:dyDescent="0.25"/>
    <row r="426" ht="48" customHeight="1" x14ac:dyDescent="0.25"/>
    <row r="427" ht="36" customHeight="1" x14ac:dyDescent="0.25"/>
    <row r="428" ht="24" customHeight="1" x14ac:dyDescent="0.25"/>
    <row r="429" ht="24" customHeight="1" x14ac:dyDescent="0.25"/>
    <row r="430" ht="24" customHeight="1" x14ac:dyDescent="0.25"/>
    <row r="431" ht="24" customHeight="1" x14ac:dyDescent="0.25"/>
    <row r="432" ht="24" customHeight="1" x14ac:dyDescent="0.25"/>
    <row r="433" ht="36" customHeight="1" x14ac:dyDescent="0.25"/>
    <row r="434" ht="48" customHeight="1" x14ac:dyDescent="0.25"/>
    <row r="435" ht="24" customHeight="1" x14ac:dyDescent="0.25"/>
    <row r="436" ht="60" customHeight="1" x14ac:dyDescent="0.25"/>
    <row r="437" ht="24" customHeight="1" x14ac:dyDescent="0.25"/>
    <row r="438" ht="24" customHeight="1" x14ac:dyDescent="0.25"/>
    <row r="439" ht="24" customHeight="1" x14ac:dyDescent="0.25"/>
    <row r="440" ht="24" customHeight="1" x14ac:dyDescent="0.25"/>
  </sheetData>
  <sheetProtection sheet="1" formatCells="0" formatColumns="0" formatRows="0" insertColumns="0" insertRows="0" insertHyperlinks="0" deleteColumns="0" deleteRows="0" sort="0" autoFilter="0" pivotTables="0"/>
  <mergeCells count="26">
    <mergeCell ref="I2:J2"/>
    <mergeCell ref="I4:J5"/>
    <mergeCell ref="I6:I7"/>
    <mergeCell ref="J6:J7"/>
    <mergeCell ref="I1:J1"/>
    <mergeCell ref="E279:G279"/>
    <mergeCell ref="E280:G280"/>
    <mergeCell ref="E281:H285"/>
    <mergeCell ref="H6:H7"/>
    <mergeCell ref="D1:G1"/>
    <mergeCell ref="A3:H3"/>
    <mergeCell ref="A4:D4"/>
    <mergeCell ref="A5:D5"/>
    <mergeCell ref="G4:H5"/>
    <mergeCell ref="G2:H2"/>
    <mergeCell ref="A6:A7"/>
    <mergeCell ref="B6:C6"/>
    <mergeCell ref="D6:D7"/>
    <mergeCell ref="E6:E7"/>
    <mergeCell ref="F6:F7"/>
    <mergeCell ref="G6:G7"/>
    <mergeCell ref="E274:G274"/>
    <mergeCell ref="E275:G275"/>
    <mergeCell ref="E276:F276"/>
    <mergeCell ref="E277:F277"/>
    <mergeCell ref="E278:G278"/>
  </mergeCells>
  <phoneticPr fontId="63" type="noConversion"/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58" firstPageNumber="0" fitToHeight="0" orientation="landscape" r:id="rId1"/>
  <headerFooter alignWithMargins="0">
    <oddFooter>&amp;R&amp;9&amp;P/&amp;N</oddFooter>
  </headerFooter>
  <rowBreaks count="2" manualBreakCount="2">
    <brk id="239" max="9" man="1"/>
    <brk id="262" max="9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5</vt:i4>
      </vt:variant>
      <vt:variant>
        <vt:lpstr>Intervalos Nomeados</vt:lpstr>
      </vt:variant>
      <vt:variant>
        <vt:i4>6</vt:i4>
      </vt:variant>
    </vt:vector>
  </HeadingPairs>
  <TitlesOfParts>
    <vt:vector size="11" baseType="lpstr">
      <vt:lpstr>DADOS OBRA</vt:lpstr>
      <vt:lpstr>DECLARAÇÃO</vt:lpstr>
      <vt:lpstr>BDI-SERVIÇO</vt:lpstr>
      <vt:lpstr>BDI-EQUIPAMENTO</vt:lpstr>
      <vt:lpstr>ORÇAMENTO SINTÉTICO-RESUMO</vt:lpstr>
      <vt:lpstr>'BDI-EQUIPAMENTO'!Area_de_impressao</vt:lpstr>
      <vt:lpstr>'BDI-SERVIÇO'!Area_de_impressao</vt:lpstr>
      <vt:lpstr>'DADOS OBRA'!Area_de_impressao</vt:lpstr>
      <vt:lpstr>DECLARAÇÃO!Area_de_impressao</vt:lpstr>
      <vt:lpstr>'ORÇAMENTO SINTÉTICO-RESUMO'!Area_de_impressao</vt:lpstr>
      <vt:lpstr>'ORÇAMENTO SINTÉTICO-RESUMO'!Titulos_de_impressao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José Olimpio</dc:creator>
  <cp:lastModifiedBy>Larissa Fabiana Costa Rabello</cp:lastModifiedBy>
  <cp:lastPrinted>2026-01-06T16:20:09Z</cp:lastPrinted>
  <dcterms:created xsi:type="dcterms:W3CDTF">2013-07-01T12:09:49Z</dcterms:created>
  <dcterms:modified xsi:type="dcterms:W3CDTF">2026-03-02T14:43:40Z</dcterms:modified>
</cp:coreProperties>
</file>