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Licitacao\LICITAÇÕES - 2026\03-CONCORRÊNCIA\CONCORRÊNCIA Nº 0003-2026  PROC. 3001-2026 e protoc -3.276-2026 REFOMA POSTO ADILA\"/>
    </mc:Choice>
  </mc:AlternateContent>
  <bookViews>
    <workbookView xWindow="0" yWindow="0" windowWidth="17970" windowHeight="8895" tabRatio="784"/>
  </bookViews>
  <sheets>
    <sheet name="ORÇAMENTO" sheetId="3" r:id="rId1"/>
    <sheet name="BDI" sheetId="8" r:id="rId2"/>
  </sheets>
  <definedNames>
    <definedName name="_xlnm.Print_Area" localSheetId="1">BDI!$A$1:$D$43</definedName>
    <definedName name="_xlnm.Print_Area" localSheetId="0">ORÇAMENTO!$A$1:$J$120</definedName>
    <definedName name="DER">#REF!</definedName>
    <definedName name="IOPES">#REF!</definedName>
    <definedName name="MEMORIADECALCULO">#REF!</definedName>
    <definedName name="ORÇAMENTO">ORÇAMENTO!$1:$1048576</definedName>
    <definedName name="SINAPI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7" i="3" l="1"/>
  <c r="C23" i="8" l="1"/>
  <c r="C30" i="8" s="1"/>
  <c r="C14" i="3" l="1"/>
  <c r="J89" i="3" l="1"/>
  <c r="J83" i="3"/>
  <c r="J79" i="3"/>
  <c r="J44" i="3"/>
  <c r="J42" i="3"/>
  <c r="J29" i="3"/>
  <c r="J37" i="3"/>
  <c r="J41" i="3"/>
  <c r="J30" i="3"/>
  <c r="J85" i="3"/>
  <c r="J81" i="3"/>
  <c r="J73" i="3"/>
  <c r="J61" i="3"/>
  <c r="J36" i="3"/>
  <c r="J28" i="3"/>
  <c r="J74" i="3"/>
  <c r="J46" i="3"/>
  <c r="J45" i="3"/>
  <c r="J51" i="3"/>
  <c r="J40" i="3"/>
  <c r="J63" i="3"/>
  <c r="J27" i="3"/>
  <c r="J107" i="3"/>
  <c r="J58" i="3" l="1"/>
  <c r="J96" i="3"/>
  <c r="J91" i="3"/>
  <c r="J56" i="3"/>
  <c r="J101" i="3"/>
  <c r="J65" i="3"/>
  <c r="J71" i="3"/>
  <c r="J62" i="3"/>
  <c r="J82" i="3"/>
  <c r="J105" i="3"/>
  <c r="J43" i="3"/>
  <c r="J95" i="3"/>
  <c r="J60" i="3"/>
  <c r="J84" i="3"/>
  <c r="J111" i="3"/>
  <c r="J75" i="3"/>
  <c r="J93" i="3"/>
  <c r="J67" i="3"/>
  <c r="J110" i="3"/>
  <c r="J66" i="3"/>
  <c r="J70" i="3"/>
  <c r="J86" i="3"/>
  <c r="J109" i="3"/>
  <c r="J102" i="3"/>
  <c r="J64" i="3"/>
  <c r="J90" i="3"/>
  <c r="J117" i="3"/>
  <c r="J97" i="3"/>
  <c r="J52" i="3"/>
  <c r="J78" i="3"/>
  <c r="J80" i="3"/>
  <c r="J92" i="3"/>
  <c r="J112" i="3"/>
  <c r="J108" i="3"/>
  <c r="J72" i="3"/>
  <c r="J94" i="3"/>
  <c r="J57" i="3"/>
  <c r="J59" i="3"/>
  <c r="J106" i="3"/>
  <c r="J53" i="3"/>
  <c r="J25" i="3"/>
  <c r="J31" i="3"/>
  <c r="J33" i="3"/>
  <c r="J26" i="3"/>
  <c r="J32" i="3"/>
  <c r="J22" i="3"/>
  <c r="J21" i="3"/>
  <c r="J76" i="3"/>
  <c r="J77" i="3"/>
  <c r="J99" i="3" l="1"/>
  <c r="J68" i="3"/>
  <c r="J114" i="3"/>
  <c r="J113" i="3"/>
  <c r="J118" i="3"/>
  <c r="J87" i="3"/>
  <c r="J103" i="3"/>
  <c r="J48" i="3"/>
  <c r="J34" i="3"/>
  <c r="J23" i="3"/>
  <c r="J38" i="3"/>
  <c r="J115" i="3" l="1"/>
  <c r="J50" i="3"/>
  <c r="J54" i="3" s="1"/>
  <c r="J119" i="3" l="1"/>
</calcChain>
</file>

<file path=xl/comments1.xml><?xml version="1.0" encoding="utf-8"?>
<comments xmlns="http://schemas.openxmlformats.org/spreadsheetml/2006/main">
  <authors>
    <author>Cremilson Inácio de Souza</author>
    <author>c094707</author>
  </authors>
  <commentList>
    <comment ref="B7" authorId="0" shapeId="0">
      <text>
        <r>
          <rPr>
            <b/>
            <sz val="9"/>
            <color indexed="81"/>
            <rFont val="Tahoma"/>
            <family val="2"/>
          </rPr>
          <t>Escolha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0" authorId="0" shapeId="0">
      <text>
        <r>
          <rPr>
            <sz val="9"/>
            <color indexed="81"/>
            <rFont val="Tahoma"/>
            <family val="2"/>
          </rPr>
          <t>3.3.10.7.6.1</t>
        </r>
        <r>
          <rPr>
            <b/>
            <sz val="9"/>
            <color indexed="81"/>
            <rFont val="Tahoma"/>
            <family val="2"/>
          </rPr>
          <t xml:space="preserve"> “Construção de Edifícios” </t>
        </r>
        <r>
          <rPr>
            <sz val="9"/>
            <color indexed="81"/>
            <rFont val="Tahoma"/>
            <family val="2"/>
          </rPr>
          <t>enquadram-se: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a </t>
        </r>
        <r>
          <rPr>
            <u/>
            <sz val="9"/>
            <color indexed="81"/>
            <rFont val="Tahoma"/>
            <family val="2"/>
          </rPr>
          <t>construção e reforma de edifícios</t>
        </r>
        <r>
          <rPr>
            <sz val="9"/>
            <color indexed="81"/>
            <rFont val="Tahoma"/>
            <family val="2"/>
          </rPr>
          <t>, unidades habitacionais, escolas, hospitais, hotéis, restaurantes, armazéns e depósitos, edifícios para uso agropecuário, estações para trens e metropolitanos,</t>
        </r>
        <r>
          <rPr>
            <u/>
            <sz val="9"/>
            <color indexed="81"/>
            <rFont val="Tahoma"/>
            <family val="2"/>
          </rPr>
          <t xml:space="preserve"> estádios esportivos e quadras cobertas,</t>
        </r>
        <r>
          <rPr>
            <sz val="9"/>
            <color indexed="81"/>
            <rFont val="Tahoma"/>
            <family val="2"/>
          </rPr>
          <t xml:space="preserve"> instalações para embarque e desembarque de passageiros (em aeroportos, rodoviárias, portos, entre outros), penitenciárias e presídios, a construção de edifícios industriais (fábricas, oficinas, galpões industriais, entre outros), conforme classificação 4120-4 do CNAE 2.0;
</t>
        </r>
        <r>
          <rPr>
            <u/>
            <sz val="9"/>
            <color indexed="81"/>
            <rFont val="Tahoma"/>
            <family val="2"/>
          </rPr>
          <t xml:space="preserve"> pórticos, mirantes </t>
        </r>
        <r>
          <rPr>
            <sz val="9"/>
            <color indexed="81"/>
            <rFont val="Tahoma"/>
            <family val="2"/>
          </rPr>
          <t xml:space="preserve">e outros edifícios de finalidade turística.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3.3.10.7.6.2</t>
        </r>
        <r>
          <rPr>
            <b/>
            <sz val="9"/>
            <color indexed="81"/>
            <rFont val="Tahoma"/>
            <family val="2"/>
          </rPr>
          <t xml:space="preserve"> “Construção de Rodovias e Ferrovias”</t>
        </r>
        <r>
          <rPr>
            <sz val="9"/>
            <color indexed="81"/>
            <rFont val="Tahoma"/>
            <family val="2"/>
          </rPr>
          <t xml:space="preserve"> enquadram-se: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a construção e recuperação de autoestradas, rodovias e outras vias não urbanas para passagem de veículos, vias férreas de superfície ou subterrâneas (inclusive para metropolitanos), pistas de aeroportos;
 a pavimentação de autoestradas, rodovias e outras vias não urbanas, construção de pontes, viadutos e túneis, a instalação de barreiras acústicas, a construção de praças de pedágio, a sinalização com pintura em rodovias e aeroportos, a instalação de placas de sinalização de tráfego e semelhantes, conforme classificação 4211-1 do CNAE 2.0;
 a construção, </t>
        </r>
        <r>
          <rPr>
            <u/>
            <sz val="9"/>
            <color indexed="81"/>
            <rFont val="Tahoma"/>
            <family val="2"/>
          </rPr>
          <t>pavimentação e sinalização de vias urbanas</t>
        </r>
        <r>
          <rPr>
            <sz val="9"/>
            <color indexed="81"/>
            <rFont val="Tahoma"/>
            <family val="2"/>
          </rPr>
          <t xml:space="preserve">, ruas e locais para estacionamento de veículos, a construção de </t>
        </r>
        <r>
          <rPr>
            <u/>
            <sz val="9"/>
            <color indexed="81"/>
            <rFont val="Tahoma"/>
            <family val="2"/>
          </rPr>
          <t>praças</t>
        </r>
        <r>
          <rPr>
            <sz val="9"/>
            <color indexed="81"/>
            <rFont val="Tahoma"/>
            <family val="2"/>
          </rPr>
          <t xml:space="preserve">, pista de atletismo, </t>
        </r>
        <r>
          <rPr>
            <u/>
            <sz val="9"/>
            <color indexed="81"/>
            <rFont val="Tahoma"/>
            <family val="2"/>
          </rPr>
          <t xml:space="preserve">campos de futebol </t>
        </r>
        <r>
          <rPr>
            <sz val="9"/>
            <color indexed="81"/>
            <rFont val="Tahoma"/>
            <family val="2"/>
          </rPr>
          <t xml:space="preserve">e </t>
        </r>
        <r>
          <rPr>
            <u/>
            <sz val="9"/>
            <color indexed="81"/>
            <rFont val="Tahoma"/>
            <family val="2"/>
          </rPr>
          <t>calçadas</t>
        </r>
        <r>
          <rPr>
            <sz val="9"/>
            <color indexed="81"/>
            <rFont val="Tahoma"/>
            <family val="2"/>
          </rPr>
          <t xml:space="preserve"> para pedestres, elevados, passarelas e </t>
        </r>
        <r>
          <rPr>
            <i/>
            <sz val="9"/>
            <color indexed="81"/>
            <rFont val="Tahoma"/>
            <family val="2"/>
          </rPr>
          <t>ciclovias</t>
        </r>
        <r>
          <rPr>
            <sz val="9"/>
            <color indexed="81"/>
            <rFont val="Tahoma"/>
            <family val="2"/>
          </rPr>
          <t xml:space="preserve">, metrô e VLT.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3.3.10.7.6.3</t>
        </r>
        <r>
          <rPr>
            <b/>
            <sz val="9"/>
            <color indexed="81"/>
            <rFont val="Tahoma"/>
            <family val="2"/>
          </rPr>
          <t xml:space="preserve"> “Construção de Redes de Abastecimento de Água, Coleta de Esgoto e Construções Correlatas” </t>
        </r>
        <r>
          <rPr>
            <sz val="9"/>
            <color indexed="81"/>
            <rFont val="Tahoma"/>
            <family val="2"/>
          </rPr>
          <t>enquadram-se: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a construção de sistemas para o abastecimento de água tratada - reservatórios de distribuição, estações elevatórias de bombeamento, linhas principais de adução de longa e média distância e redes de distribuição de água, a construção de </t>
        </r>
        <r>
          <rPr>
            <u/>
            <sz val="9"/>
            <color indexed="81"/>
            <rFont val="Tahoma"/>
            <family val="2"/>
          </rPr>
          <t>redes de coleta de esgoto</t>
        </r>
        <r>
          <rPr>
            <sz val="9"/>
            <color indexed="81"/>
            <rFont val="Tahoma"/>
            <family val="2"/>
          </rPr>
          <t xml:space="preserve">, inclusive de interceptores, </t>
        </r>
        <r>
          <rPr>
            <u/>
            <sz val="9"/>
            <color indexed="81"/>
            <rFont val="Tahoma"/>
            <family val="2"/>
          </rPr>
          <t>estações de tratamento de esgoto</t>
        </r>
        <r>
          <rPr>
            <sz val="9"/>
            <color indexed="81"/>
            <rFont val="Tahoma"/>
            <family val="2"/>
          </rPr>
          <t xml:space="preserve"> (ETE), estações de bombeamento de esgoto (EBE), a construção de galerias pluviais (obras de micro e macrodrenagem);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as obras de irrigação (canais), a manutenção de </t>
        </r>
        <r>
          <rPr>
            <u/>
            <sz val="9"/>
            <color indexed="81"/>
            <rFont val="Tahoma"/>
            <family val="2"/>
          </rPr>
          <t>redes de abastecimento de água tratada</t>
        </r>
        <r>
          <rPr>
            <sz val="9"/>
            <color indexed="81"/>
            <rFont val="Tahoma"/>
            <family val="2"/>
          </rPr>
          <t xml:space="preserve">, a manutenção de redes de coleta e de sistemas de tratamento de esgoto, conforme classificação 4222-7 do CNAE 2.0;
 a construção de </t>
        </r>
        <r>
          <rPr>
            <u/>
            <sz val="9"/>
            <color indexed="81"/>
            <rFont val="Tahoma"/>
            <family val="2"/>
          </rPr>
          <t>estações de tratamento de água</t>
        </r>
        <r>
          <rPr>
            <sz val="9"/>
            <color indexed="81"/>
            <rFont val="Tahoma"/>
            <family val="2"/>
          </rPr>
          <t xml:space="preserve"> (ETA).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3.3.10.7.6.4</t>
        </r>
        <r>
          <rPr>
            <b/>
            <sz val="9"/>
            <color indexed="81"/>
            <rFont val="Tahoma"/>
            <family val="2"/>
          </rPr>
          <t xml:space="preserve"> “Construção e Manutenção de Estações e Redes de Distribuição de Energia Elétrica” </t>
        </r>
        <r>
          <rPr>
            <sz val="9"/>
            <color indexed="81"/>
            <rFont val="Tahoma"/>
            <family val="2"/>
          </rPr>
          <t>enquadram-se: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 a construção de usinas, estações e subestações hidrelétricas, eólicas, nucleares, termoelétricas, a construção de redes de transmissão e distribuição de energia elétrica, inclusive o serviço de eletrificação rural;
 a construção de redes de eletrificação para ferrovias e metropolitano, conforme classificação 4221-9/02 do CNAE 2.0;
 a manutenção de redes de distribuição de energia elétrica, quando executada por empresa não produtora ou distribuidora de energia elétrica, conforme classificação 4221-9/03 do CNAE 2.0;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obras de iluminação pública e a construção de barragens e represas para geração de energia elétrica.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3.3.10.7.6.5</t>
        </r>
        <r>
          <rPr>
            <b/>
            <sz val="9"/>
            <color indexed="81"/>
            <rFont val="Tahoma"/>
            <family val="2"/>
          </rPr>
          <t xml:space="preserve"> Para o tipo de obra “Portuárias, Marítimas e Fluviais”</t>
        </r>
        <r>
          <rPr>
            <sz val="9"/>
            <color indexed="81"/>
            <rFont val="Tahoma"/>
            <family val="2"/>
          </rPr>
          <t xml:space="preserve"> enquadram-se: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 obras marítimas e fluviais, tais como, construção de instalações portuárias, construção de portos e marinas, construção de eclusas e canais de navegação (vias navegáveis), enrrocamentos, obras de dragagem, aterro hidráulico, </t>
        </r>
        <r>
          <rPr>
            <u/>
            <sz val="9"/>
            <color indexed="81"/>
            <rFont val="Tahoma"/>
            <family val="2"/>
          </rPr>
          <t>barragens,</t>
        </r>
        <r>
          <rPr>
            <sz val="9"/>
            <color indexed="81"/>
            <rFont val="Tahoma"/>
            <family val="2"/>
          </rPr>
          <t xml:space="preserve"> represas e diques, exceto para energia elétrica, a construção de emissários submarinos, a instalação de cabos submarinos, conforme classificação 4291-0 do CNAE 2.0;
 a</t>
        </r>
        <r>
          <rPr>
            <u/>
            <sz val="9"/>
            <color indexed="81"/>
            <rFont val="Tahoma"/>
            <family val="2"/>
          </rPr>
          <t xml:space="preserve"> construção de píeres </t>
        </r>
        <r>
          <rPr>
            <sz val="9"/>
            <color indexed="81"/>
            <rFont val="Tahoma"/>
            <family val="2"/>
          </rPr>
          <t>e outras obras com influência direta de cursos d’água.</t>
        </r>
      </text>
    </comment>
    <comment ref="C14" authorId="1" shapeId="0">
      <text>
        <r>
          <rPr>
            <sz val="10"/>
            <color indexed="81"/>
            <rFont val="Tahoma"/>
            <family val="2"/>
          </rPr>
          <t>ADMINISTRAÇÃO CENTRAL
Diretoria e secretarias
Suprimentos  e Compras
Financeiro, incluindo Tesouraria e Contabilidade
Jurídico
Recursos Humanos
Planejamento e Orçamentos
Comercial
Apoio e Deposito
Despesas de instalação do Escritório Central
Seguros do Escritório Central e Deposito
Taxas para funcionamento
Material de consumo (limpeza, higiene, escritório).
Consumo de energia, água, telefone etc.
Estes custos incidem na obra, pois a operação de uma empresa que tem em sua sede, uma estrutura montada para atender TODAS as obras em andamento é um custo que deverá ser reembolsado pela obra.
A valoração destes custos deveria ser enfocada em função do faturamento anual da empresa, porém nem sempre estes dados estão disponíveis no momento de estabelecer-se o DI.
 Desta forma, usualmente rateia-se os custos acima do escritório central para a obra.  
Varia de empresa para empresa. Quando não é levantado são sugeridos valores entre 2% e 8% sobre o custo direto de produção (CD).</t>
        </r>
      </text>
    </comment>
    <comment ref="C15" authorId="1" shapeId="0">
      <text>
        <r>
          <rPr>
            <sz val="10"/>
            <color indexed="81"/>
            <rFont val="Tahoma"/>
            <family val="2"/>
          </rPr>
          <t>ADMINISTRAÇÃO CENTRAL
Diretoria e secretarias
Suprimentos  e Compras
Financeiro, incluindo Tesouraria e Contabilidade
Jurídico
Recursos Humanos
Planejamento e Orçamentos
Comercial
Apoio e Deposito
Despesas de instalação do Escritório Central
Seguros do Escritório Central e Deposito
Taxas para funcionamento
Material de consumo (limpeza, higiene, escritório).
Consumo de energia, água, telefone etc.
Estes custos incidem na obra, pois a operação de uma empresa que tem em sua sede, uma estrutura montada para atender TODAS as obras em andamento é um custo que deverá ser reembolsado pela obra.
A valoração destes custos deveria ser enfocada em função do faturamento anual da empresa, porém nem sempre estes dados estão disponíveis no momento de estabelecer-se o DI.
 Desta forma, usualmente rateia-se os custos acima do escritório central para a obra.  
Varia de empresa para empresa. Quando não é levantado são sugeridos valores entre 2% e 8% sobre o custo direto de produção (CD).</t>
        </r>
      </text>
    </comment>
    <comment ref="C16" authorId="1" shapeId="0">
      <text>
        <r>
          <rPr>
            <sz val="10"/>
            <color indexed="81"/>
            <rFont val="Tahoma"/>
            <family val="2"/>
          </rPr>
          <t xml:space="preserve">Compreende os imprevistos que são ocasionados na obra, feriados extraordinários, substituição de materiais por outros de melhor qualidade, etc.
TIPOS DE IMPREVISTOS
FORÇA MAIOR: 
NATURAIS:ENCHENTES, RAIOS, VENDAVAIS
ECONÔMICOS:CRIAÇAO DE NOVOS IMPOSTOS, JORNADAS DE TRABALHO DIFERENTES
SÓCIO-POLÍTICOS: GREVES, GUERRAS, SAQUES
DE PREVISIBILIDADE RELATIVA:
NATURAIS:CHEIAS, CHUVAS
ECONÔMICOS:ATRASO DE PAGAMENTO, AUMENTO DA INFLAÇÃO, ATRASOS DE TERCEIROS
HUMANOS: VARIAÇÕES DE PRODUTIVIDADE, INTERRUPÇÕES DE TRABALHO, ACORDOS JUDICIAIS DE QUESTÕES TRABALHISTAS
ALEATÓRIOS:
DE DIFÍCIL PREVISÃO, TAIS COMO ACIDENTES, SUBSTITUIÇÕES DE MATERIAIS, FURTOS, PERDA DE MATERIAL POR VANDALISMO, ETC.
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C17" authorId="1" shapeId="0">
      <text>
        <r>
          <rPr>
            <sz val="10"/>
            <color indexed="81"/>
            <rFont val="Tahoma"/>
            <family val="2"/>
          </rPr>
          <t xml:space="preserve">Remuneração de recursos investidos pelo contratado na execução da obra em benefício de contratante.
Se o contratante não dá um adiantamento para o início da obra, o contratado deverá investir um capital sobre o qual terá uma despesa financeira correspondente ao prazo entre o desembolso e o recebimento (consideramos 30 dias).
 É sugerido adotar o valor dos rendimentos do CDB. 
</t>
        </r>
      </text>
    </comment>
    <comment ref="C19" authorId="1" shapeId="0">
      <text>
        <r>
          <rPr>
            <sz val="10"/>
            <color indexed="81"/>
            <rFont val="Tahoma"/>
            <family val="2"/>
          </rPr>
          <t>O lucro de uma determinada obra é o resultado financeiro positivo resultante da diferença entre todas as receitas e das despesas da obra.
Este valor, após o recolhimento do Imposto de renda é o lucro da Empresa, ou sua remuneração.</t>
        </r>
        <r>
          <rPr>
            <b/>
            <sz val="10"/>
            <color indexed="81"/>
            <rFont val="Tahoma"/>
            <family val="2"/>
          </rPr>
          <t xml:space="preserve">
</t>
        </r>
      </text>
    </comment>
    <comment ref="C23" authorId="1" shapeId="0">
      <text>
        <r>
          <rPr>
            <sz val="10"/>
            <color indexed="81"/>
            <rFont val="Tahoma"/>
            <family val="2"/>
          </rPr>
          <t>Referem-se aos tributos ou impostos cobrados sobre a receita total da obra e compreendem os impostos citados nas colunas abaixo.
Segundo recomendação do TCU (Tribunal de Contas da União) o IRPJ (Imposto de Renda Pessoa Jurídica) e CSLL (Contribuição Social Sobre o Lucro Líquido) não devem ser incluídos nos orçamentos de obras, já que estão relacionados com o desempenho financeiro da empresa e não com a execução do serviço de construção civil que está sendo orçado.</t>
        </r>
      </text>
    </comment>
    <comment ref="C25" authorId="1" shapeId="0">
      <text>
        <r>
          <rPr>
            <sz val="10"/>
            <color indexed="81"/>
            <rFont val="Tahoma"/>
            <family val="2"/>
          </rPr>
          <t>COFINS (Contribuição para Financiamento da Seguridade Socia Financia a seguridade social pelo sistema S (SESC, SESI, SENAC, SENAI, SEST, SENAT, SENAR E SEBRAE).</t>
        </r>
      </text>
    </comment>
    <comment ref="C26" authorId="1" shapeId="0">
      <text>
        <r>
          <rPr>
            <sz val="10"/>
            <color indexed="81"/>
            <rFont val="Tahoma"/>
            <family val="2"/>
          </rPr>
          <t xml:space="preserve">PIS (Programa de Integração Social) - 0,65% : Financia o pagamento do seguro desemprego e do abono dos trabalhadores que ganham até dois salários mínimos, bem como o financiamento de  programas de desenvolvimento econômico.
</t>
        </r>
      </text>
    </comment>
  </commentList>
</comments>
</file>

<file path=xl/sharedStrings.xml><?xml version="1.0" encoding="utf-8"?>
<sst xmlns="http://schemas.openxmlformats.org/spreadsheetml/2006/main" count="414" uniqueCount="257">
  <si>
    <t>M</t>
  </si>
  <si>
    <t>UN</t>
  </si>
  <si>
    <t>M2</t>
  </si>
  <si>
    <t>M3</t>
  </si>
  <si>
    <t>CINTA DE AMARRAÇÃO DE ALVENARIA MOLDADA IN LOCO COM UTILIZAÇÃO DE BLOCOS CANALETA. AF_03/2016</t>
  </si>
  <si>
    <t>PAREDE COM PLACAS DE GESSO ACARTONADO (DRYWALL), PARA USO INTERNO, COM DUAS FACES SIMPLES E ESTRUTURA METÁLICA COM GUIAS SIMPLES, SEM VÃOS. AF_06/2017_P</t>
  </si>
  <si>
    <t>PAREDE COM PLACAS DE GESSO ACARTONADO (DRYWALL), PARA USO INTERNO, COM DUAS FACES SIMPLES E ESTRUTURA METÁLICA COM GUIAS SIMPLES, COM VÃOS AF_06/2017_P</t>
  </si>
  <si>
    <t>REVESTIMENTO CERÂMICO PARA PAREDES INTERNAS COM PLACAS TIPO ESMALTADA EXTRA  DE DIMENSÕES 33X45 CM APLICADAS EM AMBIENTES DE ÁREA MAIOR QUE 5 M² A MEIA ALTURA DAS PAREDES. AF_06/2014</t>
  </si>
  <si>
    <t>ACABAMENTOS PARA FORRO (RODA-FORRO EM MADEIRA PINUS). AF_05/2017</t>
  </si>
  <si>
    <t>DEMOLIÇÃO DE ALVENARIA PARA QUALQUER TIPO DE BLOCO, DE FORMA MECANIZADA, SEM REAPROVEITAMENTO. AF_12/2017</t>
  </si>
  <si>
    <t>REMOÇÃO DE TELHAS, DE FIBROCIMENTO, METÁLICA E CERÂMICA, DE FORMA MANUAL, SEM REAPROVEITAMENTO. AF_12/2017</t>
  </si>
  <si>
    <t>REMOÇÃO DE TRAMA DE MADEIRA PARA COBERTURA, DE FORMA MANUAL, SEM REAPROVEITAMENTO. AF_12/2017</t>
  </si>
  <si>
    <t>SERVIÇOS PRELIMINARES</t>
  </si>
  <si>
    <t>DEMOLIÇÕES E RETIRADAS</t>
  </si>
  <si>
    <t>m2</t>
  </si>
  <si>
    <t>Retirada de portas e janelas de madeira, inclusive batentes</t>
  </si>
  <si>
    <t>Retirada de esquadrias metálicas</t>
  </si>
  <si>
    <t>m</t>
  </si>
  <si>
    <t>und</t>
  </si>
  <si>
    <t>Retirada de bancada de pia</t>
  </si>
  <si>
    <t>Janela tipo maxim-ar para vidro em alumínio anodizado natural, linha 25, completa, incl. puxador com tranca, caixilho, alizar e contramarco, exclusive vidro</t>
  </si>
  <si>
    <t>Porta de abrir tipo veneziana em alumínio anodizado, linha 25, completa, incl. puxador com tranca, caixilho, alizar e contramarco</t>
  </si>
  <si>
    <t>TETOS E FORROS</t>
  </si>
  <si>
    <t>pt</t>
  </si>
  <si>
    <t>Bancada de granito com espessura de 2 cm</t>
  </si>
  <si>
    <t>Ducha manual Acqua jet , linha Aquarius, com registro ref.C 2195, marcas de referência Fabrimar, Deca ou Docol</t>
  </si>
  <si>
    <t>PINTURA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</si>
  <si>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</si>
  <si>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</si>
  <si>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</si>
  <si>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</si>
  <si>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</si>
  <si>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Local</t>
  </si>
  <si>
    <t>Proprietário</t>
  </si>
  <si>
    <t>Data base</t>
  </si>
  <si>
    <t>BDI</t>
  </si>
  <si>
    <t>Encargos Sociais (IOPES)</t>
  </si>
  <si>
    <t>ITEM</t>
  </si>
  <si>
    <t>FONTE</t>
  </si>
  <si>
    <t>CÓDIGO</t>
  </si>
  <si>
    <t>ESPECIFICAÇÃO</t>
  </si>
  <si>
    <t>UNID.</t>
  </si>
  <si>
    <t>QUANT.</t>
  </si>
  <si>
    <t>VALOR</t>
  </si>
  <si>
    <t>VALOR TOTAL</t>
  </si>
  <si>
    <t>SINAPI</t>
  </si>
  <si>
    <t>UNITÁRIO</t>
  </si>
  <si>
    <t>01.01</t>
  </si>
  <si>
    <t>01.02</t>
  </si>
  <si>
    <t>02.01</t>
  </si>
  <si>
    <t>02.02</t>
  </si>
  <si>
    <t>02.03</t>
  </si>
  <si>
    <t>02.04</t>
  </si>
  <si>
    <t>02.05</t>
  </si>
  <si>
    <t>02.06</t>
  </si>
  <si>
    <t>03.01</t>
  </si>
  <si>
    <t>03.02</t>
  </si>
  <si>
    <t>04.01</t>
  </si>
  <si>
    <t>04.04</t>
  </si>
  <si>
    <t>04.05</t>
  </si>
  <si>
    <t>04.06</t>
  </si>
  <si>
    <t>05.01</t>
  </si>
  <si>
    <t>05.02</t>
  </si>
  <si>
    <t>06.01</t>
  </si>
  <si>
    <t>06.02</t>
  </si>
  <si>
    <t>06.03</t>
  </si>
  <si>
    <t>06.04</t>
  </si>
  <si>
    <t>06.05</t>
  </si>
  <si>
    <t>06.06</t>
  </si>
  <si>
    <t>06.07</t>
  </si>
  <si>
    <t>06.08</t>
  </si>
  <si>
    <t>06.09</t>
  </si>
  <si>
    <t>07.01</t>
  </si>
  <si>
    <t>TOTAL</t>
  </si>
  <si>
    <t>PREFEITURA DE CONCEIÇÃO DO CASTELO</t>
  </si>
  <si>
    <t xml:space="preserve">PREFEITURA DE CONCEIÇÃO DO CASTELO - ES </t>
  </si>
  <si>
    <t>TELHAMENTO COM TELHA CERÂMICA CAPA-CANAL, TIPO PAULISTA, COM ATÉ 2 ÁGUAS, INCLUSO TRANSPORTE VERTICAL. AF_07/2019</t>
  </si>
  <si>
    <t>KIT DE PORTA-PRONTA DE MADEIRA EM ACABAMENTO MELAMÍNICO BRANCO, FOLHA LEVE OU MÉDIA, 70X210CM, EXCLUSIVE FECHADURA, FIXAÇÃO COM PREENCHIMENTO PARCIAL DE ESPUMA EXPANSIVA - FORNECIMENTO E INSTALAÇÃO. AF_12/2019</t>
  </si>
  <si>
    <t>KIT DE PORTA DE MADEIRA PARA PINTURA, SEMI-OCA (LEVE OU MÉDIA), PADRÃO MÉDIO, 90X210CM, ESPESSURA DE 3,5CM, ITENS INCLUSOS: DOBRADIÇAS, MONTAGEM E INSTALAÇÃO DO BATENTE, SEM FECHADURA - FORNECIMENTO E INSTALAÇÃO. AF_12/2019</t>
  </si>
  <si>
    <t>FECHADURA DE EMBUTIR PARA PORTAS INTERNAS, COMPLETA, ACABAMENTO PADRÃO POPULAR, COM EXECUÇÃO DE FURO - FORNECIMENTO E INSTALAÇÃO. AF_12/2019</t>
  </si>
  <si>
    <t>JANELA FIXA DE ALUMÍNIO PARA VIDRO, COM VIDRO, BATENTE E FERRAGENS. EXCLUSIVE ACABAMENTO, ALIZAR E CONTRAMARCO. FORNECIMENTO E INSTALAÇÃO. AF_12/2019</t>
  </si>
  <si>
    <t>VASO SANITÁRIO SIFONADO COM CAIXA ACOPLADA LOUÇA BRANCA - FORNECIMENTO E INSTALAÇÃO. AF_01/2020</t>
  </si>
  <si>
    <t>CUBA DE EMBUTIR RETANGULAR DE AÇO INOXIDÁVEL, 46 X 30 X 12 CM - FORNECIMENTO E INSTALAÇÃO. AF_01/2020</t>
  </si>
  <si>
    <t>TORNEIRA CROMADA DE MESA, 1/2 OU 3/4, PARA LAVATÓRIO, PADRÃO MÉDIO - FORNECIMENTO E INSTALAÇÃO. AF_01/2020</t>
  </si>
  <si>
    <t>PAPELEIRA DE PAREDE EM METAL CROMADO SEM TAMPA, INCLUSO FIXAÇÃO. AF_01/2020</t>
  </si>
  <si>
    <t>ASSENTO SANITÁRIO CONVENCIONAL - FORNECIMENTO E INSTALACAO. AF_01/2020</t>
  </si>
  <si>
    <t>CHUVEIRO ELÉTRICO COMUM CORPO PLÁSTICO, TIPO DUCHA  FORNECIMENTO E INSTALAÇÃO. AF_01/2020</t>
  </si>
  <si>
    <t>LIXAMENTO MANUAL EM SUPERFÍCIES METÁLICAS EM OBRA. AF_01/2020</t>
  </si>
  <si>
    <t>ESQUADRIAS</t>
  </si>
  <si>
    <t>INTALAÇÕES/APARELHOS ELÉTRICOS</t>
  </si>
  <si>
    <t>07.02</t>
  </si>
  <si>
    <t>04.02</t>
  </si>
  <si>
    <t>04.03</t>
  </si>
  <si>
    <t>04.07</t>
  </si>
  <si>
    <t>04.08</t>
  </si>
  <si>
    <t>CASA DE RESÍDUOS</t>
  </si>
  <si>
    <t>PROPOSTA DA PREFEITURA</t>
  </si>
  <si>
    <t>OBRA:</t>
  </si>
  <si>
    <t>1. Regime de Contribuição Previdenciária</t>
  </si>
  <si>
    <t>Sem Desoneração</t>
  </si>
  <si>
    <t>2. Tipo de Intervenção</t>
  </si>
  <si>
    <t>Edificações</t>
  </si>
  <si>
    <t>3. Incidências sobre o custo</t>
  </si>
  <si>
    <t>%</t>
  </si>
  <si>
    <t>4 – Incidências sobre o preço de venda</t>
  </si>
  <si>
    <t>ISS</t>
  </si>
  <si>
    <t>COFINS</t>
  </si>
  <si>
    <t>PIS</t>
  </si>
  <si>
    <t>5 – Demonstrativo de cálculo do BDI</t>
  </si>
  <si>
    <t>BDI  =</t>
  </si>
  <si>
    <t>REFORMA DA UNIDADE BÁSICA DE SAÚDE ADILA DE ALMEIDA</t>
  </si>
  <si>
    <t>INSTALAÇÕES/APARELHOS HIDROSSANITÁRIOS</t>
  </si>
  <si>
    <t>KIT DE PORTA-PRONTA DE MADEIRA EM ACABAMENTO MELAMÍNICO BRANCO, FOLHA PESADA OU SUPERPESADA, 80X210CM, FIXAÇÃO COM PREENCHIMENTO PARCIAL DE ESPUMA EXPANSIVA - FORNECIMENTO E INSTALAÇÃO. AF_12/2019</t>
  </si>
  <si>
    <t>PLACA DE OBRA NAS DIMENSÕES DE 2.0 X 4.0 M, PADRÃO IOPES</t>
  </si>
  <si>
    <t>RETIRADA DE GRADES, GRADIS, ALAMBRADOS, CERCAS E PORTÕES</t>
  </si>
  <si>
    <t>CHAPISCO DE ARGAMASSA DE CIMENTO E AREIA MÉDIA OU GROSSA LAVADA, NO TRAÇO 1:3, ESPESSURA 5 MM</t>
  </si>
  <si>
    <t>REBOCO TIPO PAULISTA DE ARGAMASSA DE CIMENTO, CAL HIDRATADA CH1 E AREIA MÉDIA OU GROSSA LAVADA NO TRAÇO 1:0.5:6, ESPESSURA 25 MM</t>
  </si>
  <si>
    <t>EMASSAMENTO DE PAREDES E FORROS, COM DUAS DEMÃOS DE MASSA À BASE DE PVA, MARCAS DE REFERÊNCIA SUVINIL, CORAL OU METALATEX</t>
  </si>
  <si>
    <t>PINTURA COM TINTA ACRÍLICA, MARCAS DE REFERÊNCIA SUVINIL, CORAL OU METALATEX, INCLUSIVE SELADOR ACRÍLICO, EM PAREDES E FORROS, A TRÊS DEMÃOS</t>
  </si>
  <si>
    <t>PINTURA COM TINTA ESMALTE SINTÉTICO, MARCAS DE REFERÊNCIA SUVINIL, CORAL OU METALATEX, A DUAS DEMÃOS, INCLUSIVE FUNDO ANTICORROSIVO A UMA DEMÃO, EM METAL</t>
  </si>
  <si>
    <t>JANELA DE CORRER PARA VIDRO EM ALUMÍNIO ANODIZADO COR NATURAL, LINHA 25, COMPLETA, INCL. PUXADOR COM TRANCA, ALIZAR, CAIXILHO E CONTRAMARCO, EXCLUSIVE VIDRO</t>
  </si>
  <si>
    <t>VIDRO FANTASIA MINI-BOREAL, COM 4 MM DE ESPESSURA</t>
  </si>
  <si>
    <t>PINTURA COM TINTA ESMALTE SINTÉTICO, MARCAS DE REFERÊNCIA SUVINIL, CORAL OU METALATEX, INCLUSIVE FUNDO BRANCO NIVELADOR, EM MADEIRA, A DUAS DEMÃOS</t>
  </si>
  <si>
    <t>PONTO DE ÁGUA FRIA (LAVATÓRIO, TANQUE, PIA DE COZINHA, ETC...)</t>
  </si>
  <si>
    <t>REGISTRO DE GAVETA BRUTO DIAM. 25MM (1)</t>
  </si>
  <si>
    <t>LAVATÓRIO DE LOUÇA BRANCA COM COLUNA, MARCAS DE REFERÊNCIA DECA, CELITE OU IDEAL STANDARD, INCLUSIVE SIFÃO, VÁLVULA E ENGATES CROMADOS, EXCLUSIVE TORNEIRA.</t>
  </si>
  <si>
    <t>PONTO PARA ESGOTO PRIMÁRIO (VASO SANITÁRIO)</t>
  </si>
  <si>
    <t>PONTO PARA ESGOTO SECUNDÁRIO (PIA, LAVATÓRIO, MICTÓRIO, TANQUE, BIDÊ, ETC...)</t>
  </si>
  <si>
    <t>PONTO PARA RALO SIFONADO, INCLUSIVE RALO SIFONADO 100 X 40 MM C/ GRELHA EM PVC</t>
  </si>
  <si>
    <t>ABERTURA E FECHAMENTO DE RASGOS EM ALVENARIA, PARA PASSAGEM DE TUBULAÇÕES, DIÂM. 1/2 A 1</t>
  </si>
  <si>
    <t>ABERTURA E FECHAMENTO DE RASGOS EM ALVENARIA, PARA PASSAGEM DE TUBULAÇÕES, DIÂM. 11/4 A 2</t>
  </si>
  <si>
    <t>MINI-DISJUNTOR BIPOLAR 16 A, CURVA C - 5KA 220/127VCA (NBR IEC 60947-2), REF. SIEMENS, GE, SCHNEIDER OU EQUIVALENTE</t>
  </si>
  <si>
    <t>ABERTURA E FECHAMENTO DE RASGOS EM ALVENARIA, PARA PASSAGEM DE ELETRODUTOS DIÂM. 1/2 A 1</t>
  </si>
  <si>
    <t>ABERTURA E FECHAMENTO DE RASGOS EM ALVENARIA, PARA PASSAGEM DE ELETRODUTO DIÂM. 1 1/4A 2</t>
  </si>
  <si>
    <t>PONTO PADRÃO DE LUZ NO TETO - CONSIDERANDO ELETRODUTO PVC RÍGIDO DE 3/4 INCLUSIVE CONEXÕES (4.5M), FIO ISOLADO PVC DE 2.5MM2 (16.2M) E CAIXA ESTAMPADA 4X4 (1 UND)</t>
  </si>
  <si>
    <t>PONTO PADRÃO DE TOMADA PARA AR REFRIGERADO - CONSIDERANDO ELETRODUTO PVC RÍGIDO DE 3/4 INCLUSIVE CONEXÕES (6.0M), FIO ISOLADO PVC DE 4.0MM2 (21.6M) E CAIXA ESTAMPADA 4X2 (1 UND)</t>
  </si>
  <si>
    <t>PONTO PADRÃO DE TOMADA 2 PÓLOS MAIS TERRA - CONSIDERANDO ELETRODUTO PVC RÍGIDO DE 3/4 INCLUSIVE CONEXÕES (5.0M), FIO ISOLADO PVC DE 2.5MM2 (16.5M) E CAIXA ESTAMPADA 4X2 (1 UND)</t>
  </si>
  <si>
    <t>PONTO PADRÃO DE INTERRUPTOR DE 1 TECLA SIMPLES E 1 TOMADA DOIS PÓLOS MAIS TERRA 10A/250V - CONSIDERANDO ELETRODUTO PVC RÍGIDO DE 3/4 INCLUSIVE CONEXÕES (4.5M), FIO ISOLADO PVC DE 2.5MM2 (19.4M) E CAIXA ESTAMPADA 4X2 (1 UND)</t>
  </si>
  <si>
    <t>FORRO PVC BRANCO L = 20 CM, FRISADO, COLOCADO</t>
  </si>
  <si>
    <t>DEMOLIÇÃO DE PISO CIMENTADO, EXCLUSIVE LASTRO DE CONCRETO</t>
  </si>
  <si>
    <t>LASTRO DE CONCRETO NÃO ESTRUTURAL, ESPESSURA DE 6 CM</t>
  </si>
  <si>
    <t>EMBOÇO DE ARGAMASSA DE CIMENTO, CAL HIDRATADA CH1 E AREIA LAVADA TRAÇO 1:0.5:6, ESPESSURA 20 MM</t>
  </si>
  <si>
    <t>CERÂMICA 10 X 10 CM, REF CAMBURI BRANCO ELIANE, CECRISA OU PORTOBELLO, EMPREGANDO ARGAMASSA COLANTE, INCLUSIVE REJUNTAMENTO JUNTA PLUS CINZA CLARO ESP. 3 MM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</si>
  <si>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</si>
  <si>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001</t>
  </si>
  <si>
    <t>SUBTOTAL 01</t>
  </si>
  <si>
    <t>002</t>
  </si>
  <si>
    <t>SUBTOTAL 02</t>
  </si>
  <si>
    <t>003</t>
  </si>
  <si>
    <t>SUBTOTAL 03</t>
  </si>
  <si>
    <t>004</t>
  </si>
  <si>
    <t>SUBTOTAL 04</t>
  </si>
  <si>
    <t>005</t>
  </si>
  <si>
    <t>SUBTOTAL 05</t>
  </si>
  <si>
    <t>006</t>
  </si>
  <si>
    <t>SUBTOTAL 06</t>
  </si>
  <si>
    <t>007</t>
  </si>
  <si>
    <t>SUBTOTAL 07</t>
  </si>
  <si>
    <t>008</t>
  </si>
  <si>
    <t>SUBTOTAL 08</t>
  </si>
  <si>
    <t>ALVENARIA DE VEDAÇÃO DE BLOCOS CERÂMICOS FURADOS NA VERTICAL DE 9X19X39 CM (ESPESSURA 9 CM) E ARGAMASSA DE ASSENTAMENTO COM PREPARO EM BETONEIRA. AF_12/2021</t>
  </si>
  <si>
    <t>Luminaria sobrepor compl., corpo ch. aço pintada branca, refletor, aletas parabólicas alum.alta pureza e refletância inclusive 2 lâmpadas LED T8 9/10W temp. de cor 5000k c/ 60cm - Ref. CS216AL-N - AMES, 1261 - LUMAVI OU EQUIVALENTE</t>
  </si>
  <si>
    <t>Luminária sobrepor compl., corpo ch. aço pintada branca, refletor,aletas parabólicas alum.alta pureza e refletância inclusive 4 lâmpadas LED T8 9W temp. de cor 5000k bivolt c/ 60cm - CS416AL-N - AMES, 1452 - LUMAVI OU EQUIVALENTE</t>
  </si>
  <si>
    <t>NICOLAU DE VARGAS, CONCEIÇÃO DO CASTELO - ES, CEP: 29.370-000</t>
  </si>
  <si>
    <t>M²</t>
  </si>
  <si>
    <t>06.10</t>
  </si>
  <si>
    <t>06.11</t>
  </si>
  <si>
    <t>07.03</t>
  </si>
  <si>
    <t>07.04</t>
  </si>
  <si>
    <t>07.05</t>
  </si>
  <si>
    <t>07.06</t>
  </si>
  <si>
    <t>07.07</t>
  </si>
  <si>
    <t>07.08</t>
  </si>
  <si>
    <t>07.09</t>
  </si>
  <si>
    <t>08.01</t>
  </si>
  <si>
    <t>08.02</t>
  </si>
  <si>
    <t>09.01</t>
  </si>
  <si>
    <t>09.02</t>
  </si>
  <si>
    <t>009</t>
  </si>
  <si>
    <t>SUBTOTAL 09</t>
  </si>
  <si>
    <t>LOCAÇÃO DE ANDAIME METÁLICO PARA FACHADA - TIPO TORRE (ALUGUEL MENSAL)</t>
  </si>
  <si>
    <t xml:space="preserve">COBERTURA </t>
  </si>
  <si>
    <t>5</t>
  </si>
  <si>
    <t>07.10</t>
  </si>
  <si>
    <t>07.11</t>
  </si>
  <si>
    <t>07.12</t>
  </si>
  <si>
    <t>08.03</t>
  </si>
  <si>
    <t>08.04</t>
  </si>
  <si>
    <t>08.05</t>
  </si>
  <si>
    <t>08.06</t>
  </si>
  <si>
    <t>08.07</t>
  </si>
  <si>
    <t>08.08</t>
  </si>
  <si>
    <t>08.09</t>
  </si>
  <si>
    <t>10.01</t>
  </si>
  <si>
    <t>10.02</t>
  </si>
  <si>
    <t>10.03</t>
  </si>
  <si>
    <t>10.04</t>
  </si>
  <si>
    <t>10.05</t>
  </si>
  <si>
    <t>10.06</t>
  </si>
  <si>
    <t>10.07</t>
  </si>
  <si>
    <t>10.08</t>
  </si>
  <si>
    <t>10.09</t>
  </si>
  <si>
    <t>10.10</t>
  </si>
  <si>
    <t>010</t>
  </si>
  <si>
    <t xml:space="preserve">LIMPEZA FINAL </t>
  </si>
  <si>
    <t>11.01</t>
  </si>
  <si>
    <t>011</t>
  </si>
  <si>
    <t>SUBTOTAL 11</t>
  </si>
  <si>
    <t>SUBTOTAL 10</t>
  </si>
  <si>
    <t>LIMPEZA FINAL DA OBRA</t>
  </si>
  <si>
    <t>REMOÇÃO DE FORROS DE DRYWALL, PVC E FIBROMINERAL, DE FORMA MANUAL, SEM REAPROVEITAMENTO. AF_09/2023</t>
  </si>
  <si>
    <t>Pintura de esquadrias e elementos de madeira, aplicação manual, com três demão de verniz brilhante incolor, linha Premium Copal, referência Suvinil, Eucatex, Montana ou equivalente</t>
  </si>
  <si>
    <t>Pintura fundo nivelador alquídico branco, aplicada a rolo, pincel ou trincha, em madeira, a uma demão, referência Suvinil, Coral ou equivalente</t>
  </si>
  <si>
    <t>TORNEIRA CROMADA TUBO MÓVEL, DE PAREDE, 1/2" OU 3/4", PARA PIA DE COZINHA, PADRÃO MÉDIO - FORNECIMENTO E INSTALAÇÃO. AF_01/2020</t>
  </si>
  <si>
    <t>Eng./Arq.</t>
  </si>
  <si>
    <t>CREA/CAU:</t>
  </si>
  <si>
    <t>Responsável Tomador</t>
  </si>
  <si>
    <t>Nome</t>
  </si>
  <si>
    <t>Cargo</t>
  </si>
  <si>
    <t>Prefeito</t>
  </si>
  <si>
    <t xml:space="preserve">DETALHAMENTO DO BDI </t>
  </si>
  <si>
    <t>02.07</t>
  </si>
  <si>
    <t>02.08</t>
  </si>
  <si>
    <t>REVESTIMENTOS</t>
  </si>
  <si>
    <t>CPU</t>
  </si>
  <si>
    <t>INSTALAÇÃO DE ESQUADRIA METÁLICA COM REAPROVEITAMENTO</t>
  </si>
  <si>
    <t>07.13</t>
  </si>
  <si>
    <t>07.14</t>
  </si>
  <si>
    <t xml:space="preserve">157,27% (hora) - Não desonerado </t>
  </si>
  <si>
    <t>02.09</t>
  </si>
  <si>
    <t>07.15</t>
  </si>
  <si>
    <t>07.16</t>
  </si>
  <si>
    <t>07.17</t>
  </si>
  <si>
    <t>06.12</t>
  </si>
  <si>
    <t>INSTALAÇÃO DE ESQUADRIA DE MADEIRA COM REAPROVEITAMENTO</t>
  </si>
  <si>
    <t>Valber de Vargas Ferreira</t>
  </si>
  <si>
    <t>DER</t>
  </si>
  <si>
    <t>INSTALAÇÃO DE ISOLAMENTO COM LÃ DE PET EM PAREDE DRYWALL.</t>
  </si>
  <si>
    <t>Larissa Fabiana Costa Rabello
Arquiteta e Urbanista
CAU A875414</t>
  </si>
  <si>
    <t>LARISSA FABIANA COSTA RABELLO</t>
  </si>
  <si>
    <t>CAU A875414</t>
  </si>
  <si>
    <t>Área</t>
  </si>
  <si>
    <t>575,88 m²</t>
  </si>
  <si>
    <r>
      <t>Administração Central -</t>
    </r>
    <r>
      <rPr>
        <b/>
        <sz val="10"/>
        <rFont val="Arial"/>
        <family val="2"/>
      </rPr>
      <t xml:space="preserve"> A</t>
    </r>
  </si>
  <si>
    <r>
      <t>Administração Local -</t>
    </r>
    <r>
      <rPr>
        <b/>
        <sz val="10"/>
        <rFont val="Arial"/>
        <family val="2"/>
      </rPr>
      <t xml:space="preserve"> B</t>
    </r>
  </si>
  <si>
    <t>Despesas Tributárias - C</t>
  </si>
  <si>
    <r>
      <t xml:space="preserve">Custos Financeiros - </t>
    </r>
    <r>
      <rPr>
        <b/>
        <sz val="10"/>
        <rFont val="Arial"/>
        <family val="2"/>
      </rPr>
      <t>D</t>
    </r>
  </si>
  <si>
    <r>
      <t>Riscos, Garantias e Seguros -</t>
    </r>
    <r>
      <rPr>
        <b/>
        <sz val="10"/>
        <rFont val="Arial"/>
        <family val="2"/>
      </rPr>
      <t xml:space="preserve"> E</t>
    </r>
  </si>
  <si>
    <r>
      <t xml:space="preserve">Lucro - </t>
    </r>
    <r>
      <rPr>
        <b/>
        <sz val="10"/>
        <rFont val="Arial"/>
        <family val="2"/>
      </rPr>
      <t>F</t>
    </r>
  </si>
  <si>
    <r>
      <t xml:space="preserve">     (1 + A + B + E).(1 + D).(1 + F) – 1 </t>
    </r>
    <r>
      <rPr>
        <sz val="10"/>
        <rFont val="Arial"/>
        <family val="2"/>
      </rPr>
      <t xml:space="preserve">  =</t>
    </r>
  </si>
  <si>
    <t>( 1- C )</t>
  </si>
  <si>
    <t>DER-ES / SINAPI - NOV/2025</t>
  </si>
  <si>
    <t>05.03</t>
  </si>
  <si>
    <t>05.04</t>
  </si>
  <si>
    <t>PROPOSTA DA EMPRESA</t>
  </si>
  <si>
    <t>LOGO DA EMPRESA</t>
  </si>
  <si>
    <t>NOME DA EMPRESA/ CNPJ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</si>
</sst>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3"/>
      <name val="Arial"/>
      <family val="2"/>
    </font>
    <font>
      <b/>
      <sz val="3"/>
      <name val="Arial"/>
      <family val="2"/>
    </font>
    <font>
      <i/>
      <sz val="10"/>
      <name val="Arial"/>
      <family val="2"/>
    </font>
    <font>
      <b/>
      <i/>
      <sz val="12"/>
      <name val="Arial"/>
      <family val="2"/>
    </font>
    <font>
      <sz val="10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9"/>
      <color indexed="81"/>
      <name val="Tahoma"/>
      <family val="2"/>
    </font>
    <font>
      <i/>
      <sz val="9"/>
      <color indexed="81"/>
      <name val="Tahoma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u/>
      <sz val="11"/>
      <name val="Calibri"/>
      <family val="2"/>
      <scheme val="minor"/>
    </font>
    <font>
      <sz val="8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6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theme="4" tint="-0.249977111117893"/>
      </top>
      <bottom/>
      <diagonal/>
    </border>
    <border>
      <left style="thin">
        <color theme="2"/>
      </left>
      <right/>
      <top style="medium">
        <color theme="4" tint="-0.249977111117893"/>
      </top>
      <bottom/>
      <diagonal/>
    </border>
    <border>
      <left/>
      <right style="medium">
        <color theme="4" tint="-0.249977111117893"/>
      </right>
      <top/>
      <bottom/>
      <diagonal/>
    </border>
    <border>
      <left/>
      <right style="medium">
        <color theme="4" tint="-0.249977111117893"/>
      </right>
      <top style="medium">
        <color theme="4" tint="-0.249977111117893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0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3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9" fillId="0" borderId="0"/>
    <xf numFmtId="0" fontId="19" fillId="0" borderId="0"/>
    <xf numFmtId="43" fontId="23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4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9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</cellStyleXfs>
  <cellXfs count="196">
    <xf numFmtId="0" fontId="0" fillId="0" borderId="0" xfId="0"/>
    <xf numFmtId="0" fontId="19" fillId="33" borderId="19" xfId="42" applyFont="1" applyFill="1" applyBorder="1" applyAlignment="1">
      <alignment vertical="center"/>
    </xf>
    <xf numFmtId="0" fontId="19" fillId="33" borderId="0" xfId="42" applyFont="1" applyFill="1" applyAlignment="1">
      <alignment vertical="center"/>
    </xf>
    <xf numFmtId="0" fontId="19" fillId="33" borderId="0" xfId="42" applyFont="1" applyFill="1" applyAlignment="1">
      <alignment horizontal="center" vertical="center"/>
    </xf>
    <xf numFmtId="44" fontId="19" fillId="33" borderId="0" xfId="51" applyFont="1" applyFill="1" applyBorder="1" applyAlignment="1">
      <alignment horizontal="center" vertical="center"/>
    </xf>
    <xf numFmtId="44" fontId="19" fillId="33" borderId="20" xfId="51" applyFont="1" applyFill="1" applyBorder="1" applyAlignment="1">
      <alignment horizontal="center" vertical="center"/>
    </xf>
    <xf numFmtId="49" fontId="20" fillId="33" borderId="20" xfId="42" applyNumberFormat="1" applyFont="1" applyFill="1" applyBorder="1" applyAlignment="1">
      <alignment vertical="center"/>
    </xf>
    <xf numFmtId="44" fontId="20" fillId="0" borderId="13" xfId="51" applyFont="1" applyFill="1" applyBorder="1" applyAlignment="1">
      <alignment horizontal="center" vertical="center" wrapText="1"/>
    </xf>
    <xf numFmtId="44" fontId="19" fillId="34" borderId="28" xfId="51" applyFont="1" applyFill="1" applyBorder="1" applyAlignment="1">
      <alignment horizontal="center" vertical="center"/>
    </xf>
    <xf numFmtId="0" fontId="19" fillId="34" borderId="20" xfId="42" applyFont="1" applyFill="1" applyBorder="1"/>
    <xf numFmtId="0" fontId="20" fillId="0" borderId="0" xfId="45" applyFont="1" applyProtection="1">
      <protection locked="0"/>
    </xf>
    <xf numFmtId="0" fontId="20" fillId="0" borderId="0" xfId="45" applyFont="1" applyAlignment="1" applyProtection="1">
      <alignment horizontal="center"/>
      <protection locked="0"/>
    </xf>
    <xf numFmtId="0" fontId="0" fillId="0" borderId="10" xfId="0" applyBorder="1" applyAlignment="1">
      <alignment horizontal="left" vertical="top" wrapText="1"/>
    </xf>
    <xf numFmtId="0" fontId="29" fillId="34" borderId="0" xfId="0" applyFont="1" applyFill="1"/>
    <xf numFmtId="0" fontId="31" fillId="34" borderId="0" xfId="0" applyFont="1" applyFill="1" applyAlignment="1">
      <alignment horizontal="center"/>
    </xf>
    <xf numFmtId="10" fontId="31" fillId="34" borderId="0" xfId="0" applyNumberFormat="1" applyFont="1" applyFill="1" applyAlignment="1">
      <alignment horizontal="left" vertical="center"/>
    </xf>
    <xf numFmtId="0" fontId="19" fillId="34" borderId="0" xfId="79" applyFill="1"/>
    <xf numFmtId="2" fontId="19" fillId="36" borderId="15" xfId="79" applyNumberFormat="1" applyFill="1" applyBorder="1" applyAlignment="1" applyProtection="1">
      <alignment horizontal="center" vertical="top" wrapText="1"/>
      <protection locked="0"/>
    </xf>
    <xf numFmtId="0" fontId="19" fillId="34" borderId="15" xfId="79" applyFill="1" applyBorder="1" applyAlignment="1">
      <alignment horizontal="center" vertical="top" wrapText="1"/>
    </xf>
    <xf numFmtId="0" fontId="35" fillId="34" borderId="15" xfId="79" applyFont="1" applyFill="1" applyBorder="1" applyAlignment="1">
      <alignment horizontal="justify" vertical="top" wrapText="1"/>
    </xf>
    <xf numFmtId="2" fontId="19" fillId="34" borderId="15" xfId="79" applyNumberFormat="1" applyFill="1" applyBorder="1" applyAlignment="1">
      <alignment horizontal="center" vertical="top" wrapText="1"/>
    </xf>
    <xf numFmtId="0" fontId="19" fillId="34" borderId="0" xfId="79" applyFill="1" applyAlignment="1">
      <alignment horizontal="center"/>
    </xf>
    <xf numFmtId="0" fontId="34" fillId="34" borderId="0" xfId="79" applyFont="1" applyFill="1" applyAlignment="1">
      <alignment horizontal="center"/>
    </xf>
    <xf numFmtId="0" fontId="20" fillId="34" borderId="15" xfId="79" applyFont="1" applyFill="1" applyBorder="1" applyAlignment="1">
      <alignment horizontal="justify"/>
    </xf>
    <xf numFmtId="2" fontId="20" fillId="34" borderId="15" xfId="79" applyNumberFormat="1" applyFont="1" applyFill="1" applyBorder="1" applyAlignment="1">
      <alignment horizontal="center"/>
    </xf>
    <xf numFmtId="0" fontId="20" fillId="34" borderId="15" xfId="79" applyFont="1" applyFill="1" applyBorder="1" applyAlignment="1">
      <alignment horizontal="center" vertical="top" wrapText="1"/>
    </xf>
    <xf numFmtId="0" fontId="35" fillId="34" borderId="15" xfId="79" applyFont="1" applyFill="1" applyBorder="1" applyAlignment="1">
      <alignment horizontal="left" vertical="top" wrapText="1" indent="5"/>
    </xf>
    <xf numFmtId="0" fontId="29" fillId="34" borderId="40" xfId="0" applyFont="1" applyFill="1" applyBorder="1"/>
    <xf numFmtId="0" fontId="30" fillId="34" borderId="40" xfId="0" applyFont="1" applyFill="1" applyBorder="1" applyAlignment="1">
      <alignment horizontal="right" vertical="center"/>
    </xf>
    <xf numFmtId="0" fontId="32" fillId="34" borderId="40" xfId="0" applyFont="1" applyFill="1" applyBorder="1" applyAlignment="1">
      <alignment horizontal="right" vertical="center"/>
    </xf>
    <xf numFmtId="0" fontId="31" fillId="34" borderId="0" xfId="0" applyFont="1" applyFill="1" applyAlignment="1">
      <alignment horizontal="center" wrapText="1"/>
    </xf>
    <xf numFmtId="0" fontId="31" fillId="34" borderId="0" xfId="0" applyFont="1" applyFill="1" applyAlignment="1">
      <alignment wrapText="1"/>
    </xf>
    <xf numFmtId="0" fontId="19" fillId="34" borderId="40" xfId="79" applyFill="1" applyBorder="1"/>
    <xf numFmtId="0" fontId="20" fillId="34" borderId="0" xfId="79" applyFont="1" applyFill="1" applyAlignment="1">
      <alignment horizontal="center"/>
    </xf>
    <xf numFmtId="0" fontId="20" fillId="34" borderId="0" xfId="79" applyFont="1" applyFill="1"/>
    <xf numFmtId="0" fontId="33" fillId="34" borderId="40" xfId="79" applyFont="1" applyFill="1" applyBorder="1"/>
    <xf numFmtId="0" fontId="33" fillId="34" borderId="0" xfId="79" applyFont="1" applyFill="1"/>
    <xf numFmtId="0" fontId="19" fillId="34" borderId="40" xfId="79" applyFill="1" applyBorder="1" applyAlignment="1">
      <alignment horizontal="right"/>
    </xf>
    <xf numFmtId="0" fontId="34" fillId="34" borderId="0" xfId="79" applyFont="1" applyFill="1"/>
    <xf numFmtId="164" fontId="37" fillId="34" borderId="0" xfId="49" applyNumberFormat="1" applyFont="1" applyFill="1" applyBorder="1" applyAlignment="1" applyProtection="1">
      <alignment horizontal="center"/>
    </xf>
    <xf numFmtId="0" fontId="0" fillId="0" borderId="42" xfId="0" applyBorder="1"/>
    <xf numFmtId="0" fontId="28" fillId="34" borderId="43" xfId="0" applyFont="1" applyFill="1" applyBorder="1" applyAlignment="1">
      <alignment horizontal="center"/>
    </xf>
    <xf numFmtId="0" fontId="28" fillId="34" borderId="42" xfId="0" applyFont="1" applyFill="1" applyBorder="1" applyAlignment="1">
      <alignment horizontal="center"/>
    </xf>
    <xf numFmtId="0" fontId="28" fillId="34" borderId="44" xfId="0" applyFont="1" applyFill="1" applyBorder="1"/>
    <xf numFmtId="0" fontId="28" fillId="34" borderId="45" xfId="0" applyFont="1" applyFill="1" applyBorder="1" applyAlignment="1">
      <alignment horizontal="center"/>
    </xf>
    <xf numFmtId="0" fontId="31" fillId="34" borderId="44" xfId="0" applyFont="1" applyFill="1" applyBorder="1" applyAlignment="1">
      <alignment horizontal="center"/>
    </xf>
    <xf numFmtId="0" fontId="19" fillId="34" borderId="44" xfId="79" applyFill="1" applyBorder="1"/>
    <xf numFmtId="0" fontId="33" fillId="34" borderId="44" xfId="79" applyFont="1" applyFill="1" applyBorder="1"/>
    <xf numFmtId="44" fontId="20" fillId="0" borderId="14" xfId="51" applyFont="1" applyFill="1" applyBorder="1" applyAlignment="1">
      <alignment horizontal="center" vertical="center" wrapText="1"/>
    </xf>
    <xf numFmtId="10" fontId="20" fillId="0" borderId="0" xfId="1" applyNumberFormat="1" applyFont="1" applyFill="1" applyBorder="1" applyAlignment="1">
      <alignment vertical="center"/>
    </xf>
    <xf numFmtId="0" fontId="26" fillId="0" borderId="0" xfId="0" applyFont="1"/>
    <xf numFmtId="0" fontId="19" fillId="34" borderId="25" xfId="42" applyFont="1" applyFill="1" applyBorder="1" applyAlignment="1">
      <alignment horizontal="center" vertical="center" wrapText="1"/>
    </xf>
    <xf numFmtId="0" fontId="19" fillId="34" borderId="12" xfId="42" applyFont="1" applyFill="1" applyBorder="1" applyAlignment="1">
      <alignment horizontal="center" vertical="center" wrapText="1"/>
    </xf>
    <xf numFmtId="0" fontId="19" fillId="34" borderId="12" xfId="42" applyFont="1" applyFill="1" applyBorder="1" applyAlignment="1">
      <alignment vertical="center" wrapText="1"/>
    </xf>
    <xf numFmtId="2" fontId="19" fillId="34" borderId="12" xfId="42" applyNumberFormat="1" applyFont="1" applyFill="1" applyBorder="1" applyAlignment="1">
      <alignment horizontal="center" vertical="center" wrapText="1"/>
    </xf>
    <xf numFmtId="44" fontId="19" fillId="34" borderId="12" xfId="51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19" fillId="0" borderId="12" xfId="42" applyFont="1" applyBorder="1" applyAlignment="1">
      <alignment horizontal="center" vertical="center" wrapText="1"/>
    </xf>
    <xf numFmtId="0" fontId="19" fillId="0" borderId="12" xfId="42" applyFont="1" applyBorder="1" applyAlignment="1">
      <alignment vertical="center" wrapText="1"/>
    </xf>
    <xf numFmtId="0" fontId="19" fillId="34" borderId="25" xfId="42" quotePrefix="1" applyFont="1" applyFill="1" applyBorder="1" applyAlignment="1">
      <alignment horizontal="center" vertical="center" wrapText="1"/>
    </xf>
    <xf numFmtId="44" fontId="20" fillId="34" borderId="28" xfId="51" applyFont="1" applyFill="1" applyBorder="1" applyAlignment="1">
      <alignment horizontal="center" vertical="center"/>
    </xf>
    <xf numFmtId="0" fontId="17" fillId="34" borderId="25" xfId="42" quotePrefix="1" applyFill="1" applyBorder="1" applyAlignment="1">
      <alignment horizontal="center" vertical="center" wrapText="1"/>
    </xf>
    <xf numFmtId="0" fontId="17" fillId="33" borderId="0" xfId="42" applyFill="1" applyAlignment="1">
      <alignment horizontal="center" vertical="center"/>
    </xf>
    <xf numFmtId="0" fontId="17" fillId="34" borderId="12" xfId="42" applyFill="1" applyBorder="1" applyAlignment="1">
      <alignment horizontal="center" vertical="center" wrapText="1"/>
    </xf>
    <xf numFmtId="0" fontId="17" fillId="0" borderId="12" xfId="42" applyBorder="1" applyAlignment="1">
      <alignment horizontal="center" vertical="center" wrapText="1"/>
    </xf>
    <xf numFmtId="0" fontId="17" fillId="0" borderId="0" xfId="42"/>
    <xf numFmtId="0" fontId="17" fillId="0" borderId="0" xfId="0" applyFont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0" xfId="0" applyFont="1"/>
    <xf numFmtId="0" fontId="17" fillId="34" borderId="12" xfId="42" applyFill="1" applyBorder="1" applyAlignment="1">
      <alignment vertical="center" wrapText="1"/>
    </xf>
    <xf numFmtId="0" fontId="17" fillId="0" borderId="25" xfId="42" applyBorder="1" applyAlignment="1">
      <alignment horizontal="center" vertical="center" wrapText="1"/>
    </xf>
    <xf numFmtId="2" fontId="17" fillId="34" borderId="12" xfId="42" applyNumberFormat="1" applyFill="1" applyBorder="1" applyAlignment="1">
      <alignment horizontal="center" vertical="center" wrapText="1"/>
    </xf>
    <xf numFmtId="44" fontId="17" fillId="34" borderId="12" xfId="51" applyFont="1" applyFill="1" applyBorder="1" applyAlignment="1">
      <alignment horizontal="center" vertical="center" wrapText="1"/>
    </xf>
    <xf numFmtId="0" fontId="17" fillId="0" borderId="12" xfId="42" applyBorder="1" applyAlignment="1">
      <alignment vertical="center" wrapText="1"/>
    </xf>
    <xf numFmtId="49" fontId="17" fillId="34" borderId="25" xfId="42" applyNumberFormat="1" applyFill="1" applyBorder="1" applyAlignment="1">
      <alignment horizontal="center" vertical="center" wrapText="1"/>
    </xf>
    <xf numFmtId="0" fontId="17" fillId="34" borderId="25" xfId="42" applyFill="1" applyBorder="1" applyAlignment="1">
      <alignment horizontal="center" vertical="center" wrapText="1"/>
    </xf>
    <xf numFmtId="0" fontId="17" fillId="0" borderId="14" xfId="42" quotePrefix="1" applyBorder="1" applyAlignment="1">
      <alignment horizontal="center" vertical="center" wrapText="1"/>
    </xf>
    <xf numFmtId="0" fontId="17" fillId="34" borderId="12" xfId="42" applyFill="1" applyBorder="1" applyAlignment="1">
      <alignment horizontal="justify" vertical="center" wrapText="1"/>
    </xf>
    <xf numFmtId="0" fontId="17" fillId="0" borderId="0" xfId="42" applyAlignment="1">
      <alignment horizontal="center"/>
    </xf>
    <xf numFmtId="0" fontId="17" fillId="0" borderId="0" xfId="42" applyAlignment="1">
      <alignment horizontal="right"/>
    </xf>
    <xf numFmtId="0" fontId="44" fillId="38" borderId="36" xfId="0" applyFont="1" applyFill="1" applyBorder="1" applyAlignment="1" applyProtection="1">
      <alignment horizontal="center" vertical="center"/>
      <protection locked="0"/>
    </xf>
    <xf numFmtId="0" fontId="45" fillId="38" borderId="0" xfId="0" applyFont="1" applyFill="1" applyAlignment="1" applyProtection="1">
      <alignment horizontal="center" vertical="center"/>
      <protection locked="0"/>
    </xf>
    <xf numFmtId="0" fontId="26" fillId="35" borderId="0" xfId="0" applyFont="1" applyFill="1"/>
    <xf numFmtId="49" fontId="17" fillId="0" borderId="25" xfId="42" applyNumberFormat="1" applyBorder="1" applyAlignment="1">
      <alignment horizontal="center" vertical="center" wrapText="1"/>
    </xf>
    <xf numFmtId="49" fontId="17" fillId="34" borderId="12" xfId="42" applyNumberFormat="1" applyFill="1" applyBorder="1" applyAlignment="1">
      <alignment vertical="center" wrapText="1"/>
    </xf>
    <xf numFmtId="44" fontId="19" fillId="0" borderId="20" xfId="51" applyFont="1" applyFill="1" applyBorder="1" applyAlignment="1">
      <alignment horizontal="center" vertical="center"/>
    </xf>
    <xf numFmtId="0" fontId="17" fillId="34" borderId="35" xfId="42" applyFill="1" applyBorder="1" applyAlignment="1">
      <alignment horizontal="center" vertical="center" wrapText="1"/>
    </xf>
    <xf numFmtId="0" fontId="17" fillId="34" borderId="16" xfId="42" applyFill="1" applyBorder="1" applyAlignment="1">
      <alignment vertical="center" wrapText="1"/>
    </xf>
    <xf numFmtId="0" fontId="19" fillId="33" borderId="0" xfId="42" applyFont="1" applyFill="1" applyAlignment="1">
      <alignment horizontal="left" vertical="center"/>
    </xf>
    <xf numFmtId="1" fontId="20" fillId="37" borderId="25" xfId="42" applyNumberFormat="1" applyFont="1" applyFill="1" applyBorder="1" applyAlignment="1">
      <alignment horizontal="center" vertical="center" wrapText="1"/>
    </xf>
    <xf numFmtId="0" fontId="19" fillId="37" borderId="12" xfId="42" applyFont="1" applyFill="1" applyBorder="1" applyAlignment="1">
      <alignment vertical="center" wrapText="1"/>
    </xf>
    <xf numFmtId="0" fontId="17" fillId="37" borderId="12" xfId="42" applyFill="1" applyBorder="1" applyAlignment="1">
      <alignment horizontal="center" vertical="center" wrapText="1"/>
    </xf>
    <xf numFmtId="0" fontId="20" fillId="37" borderId="12" xfId="42" applyFont="1" applyFill="1" applyBorder="1" applyAlignment="1">
      <alignment vertical="center" wrapText="1"/>
    </xf>
    <xf numFmtId="0" fontId="19" fillId="37" borderId="12" xfId="42" applyFont="1" applyFill="1" applyBorder="1" applyAlignment="1">
      <alignment horizontal="center" vertical="center" wrapText="1"/>
    </xf>
    <xf numFmtId="44" fontId="19" fillId="37" borderId="12" xfId="51" applyFont="1" applyFill="1" applyBorder="1" applyAlignment="1">
      <alignment horizontal="center" vertical="center" wrapText="1"/>
    </xf>
    <xf numFmtId="44" fontId="20" fillId="37" borderId="28" xfId="51" applyFont="1" applyFill="1" applyBorder="1" applyAlignment="1">
      <alignment horizontal="center" vertical="center"/>
    </xf>
    <xf numFmtId="0" fontId="20" fillId="37" borderId="25" xfId="42" applyFont="1" applyFill="1" applyBorder="1" applyAlignment="1">
      <alignment horizontal="center" vertical="center" wrapText="1"/>
    </xf>
    <xf numFmtId="0" fontId="20" fillId="37" borderId="12" xfId="42" applyFont="1" applyFill="1" applyBorder="1" applyAlignment="1">
      <alignment horizontal="center" vertical="center" wrapText="1"/>
    </xf>
    <xf numFmtId="0" fontId="20" fillId="37" borderId="12" xfId="42" applyFont="1" applyFill="1" applyBorder="1" applyAlignment="1">
      <alignment horizontal="left" vertical="center" wrapText="1"/>
    </xf>
    <xf numFmtId="44" fontId="20" fillId="37" borderId="12" xfId="51" applyFont="1" applyFill="1" applyBorder="1" applyAlignment="1">
      <alignment horizontal="center" vertical="center" wrapText="1"/>
    </xf>
    <xf numFmtId="2" fontId="19" fillId="37" borderId="12" xfId="42" applyNumberFormat="1" applyFont="1" applyFill="1" applyBorder="1" applyAlignment="1">
      <alignment horizontal="center" vertical="center" wrapText="1"/>
    </xf>
    <xf numFmtId="44" fontId="20" fillId="37" borderId="26" xfId="51" quotePrefix="1" applyFont="1" applyFill="1" applyBorder="1" applyAlignment="1">
      <alignment horizontal="center" vertical="center"/>
    </xf>
    <xf numFmtId="49" fontId="20" fillId="34" borderId="0" xfId="42" applyNumberFormat="1" applyFont="1" applyFill="1" applyAlignment="1">
      <alignment horizontal="left" vertical="center"/>
    </xf>
    <xf numFmtId="49" fontId="20" fillId="34" borderId="20" xfId="42" applyNumberFormat="1" applyFont="1" applyFill="1" applyBorder="1" applyAlignment="1">
      <alignment horizontal="left" vertical="center"/>
    </xf>
    <xf numFmtId="1" fontId="17" fillId="34" borderId="12" xfId="42" applyNumberFormat="1" applyFill="1" applyBorder="1" applyAlignment="1">
      <alignment horizontal="center" vertical="center" wrapText="1"/>
    </xf>
    <xf numFmtId="10" fontId="20" fillId="0" borderId="0" xfId="1" applyNumberFormat="1" applyFont="1" applyFill="1" applyBorder="1" applyAlignment="1">
      <alignment horizontal="left" vertical="center"/>
    </xf>
    <xf numFmtId="0" fontId="17" fillId="33" borderId="19" xfId="42" applyFill="1" applyBorder="1" applyAlignment="1">
      <alignment horizontal="left" vertical="center"/>
    </xf>
    <xf numFmtId="0" fontId="17" fillId="34" borderId="15" xfId="79" applyFont="1" applyFill="1" applyBorder="1" applyAlignment="1">
      <alignment horizontal="justify" vertical="top" wrapText="1"/>
    </xf>
    <xf numFmtId="0" fontId="17" fillId="34" borderId="0" xfId="79" applyFont="1" applyFill="1" applyAlignment="1">
      <alignment horizontal="center"/>
    </xf>
    <xf numFmtId="0" fontId="17" fillId="34" borderId="24" xfId="79" applyFont="1" applyFill="1" applyBorder="1" applyAlignment="1">
      <alignment horizontal="center"/>
    </xf>
    <xf numFmtId="0" fontId="46" fillId="0" borderId="0" xfId="0" applyFont="1"/>
    <xf numFmtId="44" fontId="20" fillId="37" borderId="35" xfId="51" applyFont="1" applyFill="1" applyBorder="1" applyAlignment="1">
      <alignment horizontal="center" vertical="center"/>
    </xf>
    <xf numFmtId="44" fontId="19" fillId="34" borderId="35" xfId="51" applyFont="1" applyFill="1" applyBorder="1" applyAlignment="1">
      <alignment horizontal="center" vertical="center"/>
    </xf>
    <xf numFmtId="44" fontId="20" fillId="34" borderId="35" xfId="51" applyFont="1" applyFill="1" applyBorder="1" applyAlignment="1">
      <alignment horizontal="center" vertical="center"/>
    </xf>
    <xf numFmtId="44" fontId="17" fillId="34" borderId="35" xfId="51" applyFont="1" applyFill="1" applyBorder="1" applyAlignment="1">
      <alignment horizontal="center" vertical="center"/>
    </xf>
    <xf numFmtId="44" fontId="19" fillId="0" borderId="35" xfId="51" applyFont="1" applyFill="1" applyBorder="1" applyAlignment="1">
      <alignment horizontal="center" vertical="center"/>
    </xf>
    <xf numFmtId="0" fontId="26" fillId="0" borderId="0" xfId="0" applyFont="1" applyBorder="1"/>
    <xf numFmtId="44" fontId="20" fillId="0" borderId="50" xfId="51" applyFont="1" applyFill="1" applyBorder="1" applyAlignment="1">
      <alignment horizontal="center" vertical="center" wrapText="1"/>
    </xf>
    <xf numFmtId="44" fontId="20" fillId="0" borderId="51" xfId="51" applyFont="1" applyFill="1" applyBorder="1" applyAlignment="1">
      <alignment horizontal="center" vertical="center" wrapText="1"/>
    </xf>
    <xf numFmtId="44" fontId="19" fillId="37" borderId="25" xfId="51" applyFont="1" applyFill="1" applyBorder="1" applyAlignment="1">
      <alignment horizontal="center" vertical="center" wrapText="1"/>
    </xf>
    <xf numFmtId="44" fontId="19" fillId="34" borderId="25" xfId="51" applyFont="1" applyFill="1" applyBorder="1" applyAlignment="1">
      <alignment horizontal="center" vertical="center" wrapText="1"/>
    </xf>
    <xf numFmtId="44" fontId="20" fillId="37" borderId="25" xfId="51" applyFont="1" applyFill="1" applyBorder="1" applyAlignment="1">
      <alignment horizontal="center" vertical="center" wrapText="1"/>
    </xf>
    <xf numFmtId="0" fontId="26" fillId="0" borderId="52" xfId="0" applyFont="1" applyBorder="1"/>
    <xf numFmtId="44" fontId="20" fillId="37" borderId="53" xfId="51" quotePrefix="1" applyFont="1" applyFill="1" applyBorder="1" applyAlignment="1">
      <alignment horizontal="center" vertical="center"/>
    </xf>
    <xf numFmtId="0" fontId="20" fillId="33" borderId="0" xfId="42" applyFont="1" applyFill="1" applyBorder="1" applyAlignment="1">
      <alignment vertical="center"/>
    </xf>
    <xf numFmtId="44" fontId="19" fillId="34" borderId="25" xfId="51" applyFont="1" applyFill="1" applyBorder="1" applyAlignment="1" applyProtection="1">
      <alignment horizontal="center" vertical="center" wrapText="1"/>
      <protection locked="0"/>
    </xf>
    <xf numFmtId="44" fontId="17" fillId="34" borderId="25" xfId="51" applyFont="1" applyFill="1" applyBorder="1" applyAlignment="1" applyProtection="1">
      <alignment horizontal="center" vertical="center" wrapText="1"/>
      <protection locked="0"/>
    </xf>
    <xf numFmtId="44" fontId="20" fillId="0" borderId="26" xfId="51" applyFont="1" applyFill="1" applyBorder="1" applyAlignment="1">
      <alignment horizontal="center" vertical="center" wrapText="1"/>
    </xf>
    <xf numFmtId="44" fontId="20" fillId="0" borderId="27" xfId="51" applyFont="1" applyFill="1" applyBorder="1" applyAlignment="1">
      <alignment horizontal="center" vertical="center" wrapText="1"/>
    </xf>
    <xf numFmtId="0" fontId="27" fillId="0" borderId="49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17" fillId="33" borderId="17" xfId="42" applyFont="1" applyFill="1" applyBorder="1" applyAlignment="1" applyProtection="1">
      <alignment horizontal="center" vertical="center"/>
      <protection locked="0"/>
    </xf>
    <xf numFmtId="0" fontId="17" fillId="33" borderId="18" xfId="42" applyFont="1" applyFill="1" applyBorder="1" applyAlignment="1" applyProtection="1">
      <alignment horizontal="center" vertical="center"/>
      <protection locked="0"/>
    </xf>
    <xf numFmtId="0" fontId="17" fillId="33" borderId="19" xfId="42" applyFont="1" applyFill="1" applyBorder="1" applyAlignment="1" applyProtection="1">
      <alignment horizontal="center" vertical="center"/>
      <protection locked="0"/>
    </xf>
    <xf numFmtId="0" fontId="17" fillId="33" borderId="20" xfId="42" applyFont="1" applyFill="1" applyBorder="1" applyAlignment="1" applyProtection="1">
      <alignment horizontal="center" vertical="center"/>
      <protection locked="0"/>
    </xf>
    <xf numFmtId="0" fontId="17" fillId="33" borderId="21" xfId="42" applyFont="1" applyFill="1" applyBorder="1" applyAlignment="1" applyProtection="1">
      <alignment horizontal="center" vertical="center"/>
      <protection locked="0"/>
    </xf>
    <xf numFmtId="0" fontId="17" fillId="33" borderId="22" xfId="42" applyFont="1" applyFill="1" applyBorder="1" applyAlignment="1" applyProtection="1">
      <alignment horizontal="center" vertical="center"/>
      <protection locked="0"/>
    </xf>
    <xf numFmtId="0" fontId="22" fillId="33" borderId="17" xfId="42" applyFont="1" applyFill="1" applyBorder="1" applyAlignment="1">
      <alignment horizontal="center" vertical="center"/>
    </xf>
    <xf numFmtId="0" fontId="22" fillId="33" borderId="23" xfId="42" applyFont="1" applyFill="1" applyBorder="1" applyAlignment="1">
      <alignment horizontal="center" vertical="center"/>
    </xf>
    <xf numFmtId="0" fontId="22" fillId="33" borderId="19" xfId="42" applyFont="1" applyFill="1" applyBorder="1" applyAlignment="1">
      <alignment horizontal="center" vertical="center"/>
    </xf>
    <xf numFmtId="0" fontId="22" fillId="33" borderId="0" xfId="42" applyFont="1" applyFill="1" applyBorder="1" applyAlignment="1">
      <alignment horizontal="center" vertical="center"/>
    </xf>
    <xf numFmtId="0" fontId="21" fillId="33" borderId="19" xfId="42" applyFont="1" applyFill="1" applyBorder="1" applyAlignment="1">
      <alignment horizontal="center" vertical="center"/>
    </xf>
    <xf numFmtId="0" fontId="21" fillId="33" borderId="0" xfId="42" applyFont="1" applyFill="1" applyBorder="1" applyAlignment="1">
      <alignment horizontal="center" vertical="center"/>
    </xf>
    <xf numFmtId="0" fontId="26" fillId="0" borderId="17" xfId="0" applyFont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center" vertical="center"/>
      <protection locked="0"/>
    </xf>
    <xf numFmtId="0" fontId="26" fillId="0" borderId="24" xfId="0" applyFont="1" applyBorder="1" applyAlignment="1" applyProtection="1">
      <alignment horizontal="center" vertical="center"/>
      <protection locked="0"/>
    </xf>
    <xf numFmtId="0" fontId="20" fillId="34" borderId="35" xfId="42" applyFont="1" applyFill="1" applyBorder="1" applyAlignment="1">
      <alignment horizontal="right" vertical="center" wrapText="1"/>
    </xf>
    <xf numFmtId="0" fontId="19" fillId="34" borderId="15" xfId="42" applyFont="1" applyFill="1" applyBorder="1" applyAlignment="1">
      <alignment horizontal="right" vertical="center" wrapText="1"/>
    </xf>
    <xf numFmtId="0" fontId="19" fillId="34" borderId="16" xfId="42" applyFont="1" applyFill="1" applyBorder="1" applyAlignment="1">
      <alignment horizontal="right" vertical="center" wrapText="1"/>
    </xf>
    <xf numFmtId="49" fontId="20" fillId="34" borderId="0" xfId="42" applyNumberFormat="1" applyFont="1" applyFill="1" applyAlignment="1">
      <alignment horizontal="left" vertical="center"/>
    </xf>
    <xf numFmtId="49" fontId="20" fillId="34" borderId="20" xfId="42" applyNumberFormat="1" applyFont="1" applyFill="1" applyBorder="1" applyAlignment="1">
      <alignment horizontal="left" vertical="center"/>
    </xf>
    <xf numFmtId="10" fontId="20" fillId="33" borderId="0" xfId="76" applyNumberFormat="1" applyFont="1" applyFill="1" applyBorder="1" applyAlignment="1">
      <alignment horizontal="left" vertical="center"/>
    </xf>
    <xf numFmtId="0" fontId="25" fillId="37" borderId="47" xfId="42" applyFont="1" applyFill="1" applyBorder="1" applyAlignment="1">
      <alignment horizontal="center" vertical="center"/>
    </xf>
    <xf numFmtId="0" fontId="25" fillId="37" borderId="48" xfId="42" applyFont="1" applyFill="1" applyBorder="1" applyAlignment="1">
      <alignment horizontal="center" vertical="center"/>
    </xf>
    <xf numFmtId="0" fontId="25" fillId="37" borderId="54" xfId="42" applyFont="1" applyFill="1" applyBorder="1" applyAlignment="1">
      <alignment horizontal="center" vertical="center"/>
    </xf>
    <xf numFmtId="0" fontId="20" fillId="34" borderId="0" xfId="42" applyFont="1" applyFill="1" applyAlignment="1">
      <alignment horizontal="left" vertical="center"/>
    </xf>
    <xf numFmtId="49" fontId="20" fillId="0" borderId="0" xfId="42" applyNumberFormat="1" applyFont="1" applyAlignment="1">
      <alignment horizontal="left" vertical="center"/>
    </xf>
    <xf numFmtId="0" fontId="19" fillId="33" borderId="19" xfId="42" applyFont="1" applyFill="1" applyBorder="1" applyAlignment="1">
      <alignment horizontal="left" vertical="center"/>
    </xf>
    <xf numFmtId="0" fontId="19" fillId="33" borderId="0" xfId="42" applyFont="1" applyFill="1" applyAlignment="1">
      <alignment horizontal="left" vertical="center"/>
    </xf>
    <xf numFmtId="0" fontId="20" fillId="0" borderId="35" xfId="42" applyFont="1" applyBorder="1" applyAlignment="1">
      <alignment horizontal="center" wrapText="1"/>
    </xf>
    <xf numFmtId="0" fontId="19" fillId="0" borderId="15" xfId="42" applyFont="1" applyBorder="1" applyAlignment="1">
      <alignment horizontal="center"/>
    </xf>
    <xf numFmtId="0" fontId="19" fillId="0" borderId="16" xfId="42" applyFont="1" applyBorder="1" applyAlignment="1">
      <alignment horizontal="center"/>
    </xf>
    <xf numFmtId="0" fontId="19" fillId="0" borderId="19" xfId="42" applyFont="1" applyBorder="1" applyAlignment="1">
      <alignment horizontal="left" vertical="center"/>
    </xf>
    <xf numFmtId="0" fontId="19" fillId="0" borderId="0" xfId="42" applyFont="1" applyAlignment="1">
      <alignment horizontal="left" vertical="center"/>
    </xf>
    <xf numFmtId="0" fontId="20" fillId="0" borderId="29" xfId="42" applyFont="1" applyBorder="1" applyAlignment="1">
      <alignment horizontal="center" vertical="center" wrapText="1"/>
    </xf>
    <xf numFmtId="0" fontId="20" fillId="0" borderId="25" xfId="42" applyFont="1" applyBorder="1" applyAlignment="1">
      <alignment horizontal="center" vertical="center" wrapText="1"/>
    </xf>
    <xf numFmtId="0" fontId="20" fillId="0" borderId="30" xfId="42" applyFont="1" applyBorder="1" applyAlignment="1">
      <alignment horizontal="center" vertical="center" wrapText="1"/>
    </xf>
    <xf numFmtId="0" fontId="20" fillId="0" borderId="11" xfId="42" applyFont="1" applyBorder="1" applyAlignment="1">
      <alignment horizontal="center" vertical="center" wrapText="1"/>
    </xf>
    <xf numFmtId="0" fontId="20" fillId="0" borderId="13" xfId="42" applyFont="1" applyBorder="1" applyAlignment="1">
      <alignment horizontal="center" vertical="center" wrapText="1"/>
    </xf>
    <xf numFmtId="0" fontId="20" fillId="0" borderId="31" xfId="42" applyFont="1" applyBorder="1" applyAlignment="1">
      <alignment horizontal="center" vertical="center" wrapText="1"/>
    </xf>
    <xf numFmtId="0" fontId="20" fillId="0" borderId="12" xfId="42" applyFont="1" applyBorder="1" applyAlignment="1">
      <alignment horizontal="center" vertical="center" wrapText="1"/>
    </xf>
    <xf numFmtId="0" fontId="20" fillId="0" borderId="32" xfId="45" applyFont="1" applyBorder="1" applyAlignment="1">
      <alignment horizontal="center" vertical="center"/>
    </xf>
    <xf numFmtId="0" fontId="20" fillId="0" borderId="33" xfId="45" applyFont="1" applyBorder="1" applyAlignment="1">
      <alignment horizontal="center" vertical="center"/>
    </xf>
    <xf numFmtId="0" fontId="20" fillId="0" borderId="23" xfId="45" applyFont="1" applyBorder="1" applyAlignment="1">
      <alignment horizontal="center" vertical="center"/>
    </xf>
    <xf numFmtId="0" fontId="20" fillId="0" borderId="14" xfId="42" applyFont="1" applyBorder="1" applyAlignment="1">
      <alignment horizontal="center" vertical="center" wrapText="1"/>
    </xf>
    <xf numFmtId="4" fontId="20" fillId="0" borderId="14" xfId="42" applyNumberFormat="1" applyFont="1" applyBorder="1" applyAlignment="1">
      <alignment horizontal="center" vertical="center" wrapText="1"/>
    </xf>
    <xf numFmtId="4" fontId="20" fillId="0" borderId="13" xfId="42" applyNumberFormat="1" applyFont="1" applyBorder="1" applyAlignment="1">
      <alignment horizontal="center" vertical="center" wrapText="1"/>
    </xf>
    <xf numFmtId="44" fontId="20" fillId="0" borderId="38" xfId="51" applyFont="1" applyFill="1" applyBorder="1" applyAlignment="1">
      <alignment horizontal="center" vertical="center" wrapText="1"/>
    </xf>
    <xf numFmtId="44" fontId="20" fillId="0" borderId="41" xfId="51" applyFont="1" applyFill="1" applyBorder="1" applyAlignment="1">
      <alignment horizontal="center" vertical="center" wrapText="1"/>
    </xf>
    <xf numFmtId="0" fontId="20" fillId="37" borderId="46" xfId="42" applyFont="1" applyFill="1" applyBorder="1" applyAlignment="1">
      <alignment horizontal="center" vertical="center" wrapText="1"/>
    </xf>
    <xf numFmtId="0" fontId="20" fillId="37" borderId="36" xfId="42" applyFont="1" applyFill="1" applyBorder="1" applyAlignment="1">
      <alignment horizontal="center" vertical="center" wrapText="1"/>
    </xf>
    <xf numFmtId="0" fontId="20" fillId="37" borderId="37" xfId="42" applyFont="1" applyFill="1" applyBorder="1" applyAlignment="1">
      <alignment horizontal="center" vertical="center" wrapText="1"/>
    </xf>
    <xf numFmtId="0" fontId="20" fillId="34" borderId="40" xfId="79" applyFont="1" applyFill="1" applyBorder="1"/>
    <xf numFmtId="0" fontId="20" fillId="34" borderId="0" xfId="79" applyFont="1" applyFill="1"/>
    <xf numFmtId="49" fontId="31" fillId="36" borderId="0" xfId="0" applyNumberFormat="1" applyFont="1" applyFill="1" applyAlignment="1" applyProtection="1">
      <alignment horizontal="left" vertical="center" wrapText="1"/>
      <protection locked="0"/>
    </xf>
    <xf numFmtId="0" fontId="31" fillId="36" borderId="0" xfId="0" applyFont="1" applyFill="1" applyAlignment="1" applyProtection="1">
      <alignment horizontal="left" vertical="center" wrapText="1"/>
      <protection locked="0"/>
    </xf>
    <xf numFmtId="49" fontId="31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19" fillId="36" borderId="0" xfId="79" applyFill="1" applyAlignment="1" applyProtection="1">
      <alignment horizontal="left"/>
      <protection locked="0"/>
    </xf>
    <xf numFmtId="10" fontId="36" fillId="34" borderId="38" xfId="49" applyNumberFormat="1" applyFont="1" applyFill="1" applyBorder="1" applyAlignment="1" applyProtection="1">
      <alignment horizontal="center" vertical="center" wrapText="1"/>
    </xf>
    <xf numFmtId="10" fontId="36" fillId="34" borderId="37" xfId="49" applyNumberFormat="1" applyFont="1" applyFill="1" applyBorder="1" applyAlignment="1" applyProtection="1">
      <alignment horizontal="center" vertical="center" wrapText="1"/>
    </xf>
    <xf numFmtId="10" fontId="36" fillId="34" borderId="41" xfId="49" applyNumberFormat="1" applyFont="1" applyFill="1" applyBorder="1" applyAlignment="1" applyProtection="1">
      <alignment horizontal="center" vertical="center" wrapText="1"/>
    </xf>
    <xf numFmtId="10" fontId="36" fillId="34" borderId="39" xfId="49" applyNumberFormat="1" applyFont="1" applyFill="1" applyBorder="1" applyAlignment="1" applyProtection="1">
      <alignment horizontal="center" vertical="center" wrapText="1"/>
    </xf>
  </cellXfs>
  <cellStyles count="100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 2" xfId="48"/>
    <cellStyle name="Moeda 2 2" xfId="73"/>
    <cellStyle name="Moeda 3" xfId="77"/>
    <cellStyle name="Moeda 4" xfId="51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2" xfId="42"/>
    <cellStyle name="Normal 2 10" xfId="45"/>
    <cellStyle name="Normal 2 2" xfId="65"/>
    <cellStyle name="Normal 2 3" xfId="61"/>
    <cellStyle name="Normal 2 3 2" xfId="54"/>
    <cellStyle name="Normal 2 4" xfId="69"/>
    <cellStyle name="Normal 2 5" xfId="46"/>
    <cellStyle name="Normal 2_Modelo de Detalhamento do  BDI" xfId="79"/>
    <cellStyle name="Normal 3" xfId="56"/>
    <cellStyle name="Normal 3 2" xfId="66"/>
    <cellStyle name="Normal 3 2 2" xfId="80"/>
    <cellStyle name="Normal 4" xfId="74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3" xfId="72"/>
    <cellStyle name="Porcentagem 2 3 2" xfId="52"/>
    <cellStyle name="Porcentagem 3" xfId="58"/>
    <cellStyle name="Porcentagem 4" xfId="71"/>
    <cellStyle name="Porcentagem 5" xfId="53"/>
    <cellStyle name="Saída" xfId="10" builtinId="21" customBuiltin="1"/>
    <cellStyle name="Separador de milhares 2" xfId="68"/>
    <cellStyle name="Separador de milhares 2 2" xfId="63"/>
    <cellStyle name="Separador de milhares 2 3" xfId="67"/>
    <cellStyle name="Separador de milhares 3" xfId="55"/>
    <cellStyle name="Separador de milhares 3 2" xfId="62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3" xfId="60"/>
    <cellStyle name="Vírgula 3" xfId="50"/>
    <cellStyle name="Vírgula 4" xfId="64"/>
    <cellStyle name="Vírgula 5" xfId="57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829235</xdr:colOff>
      <xdr:row>0</xdr:row>
      <xdr:rowOff>89646</xdr:rowOff>
    </xdr:from>
    <xdr:to>
      <xdr:col>7</xdr:col>
      <xdr:colOff>825392</xdr:colOff>
      <xdr:row>5</xdr:row>
      <xdr:rowOff>28421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5176" y="89646"/>
          <a:ext cx="1049510" cy="902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2"/>
  <sheetViews>
    <sheetView showGridLines="0" tabSelected="1" view="pageBreakPreview" zoomScale="85" zoomScaleNormal="100" zoomScaleSheetLayoutView="85" workbookViewId="0">
      <selection activeCell="H22" sqref="H22"/>
    </sheetView>
  </sheetViews>
  <sheetFormatPr defaultRowHeight="15" x14ac:dyDescent="0.25"/>
  <cols>
    <col min="1" max="1" width="10" style="50" customWidth="1"/>
    <col min="2" max="2" width="13.85546875" style="50" hidden="1" customWidth="1"/>
    <col min="3" max="3" width="10" style="68" hidden="1" customWidth="1"/>
    <col min="4" max="4" width="72.28515625" style="50" customWidth="1"/>
    <col min="5" max="5" width="7.28515625" style="56" customWidth="1"/>
    <col min="6" max="6" width="11.5703125" style="50" customWidth="1"/>
    <col min="7" max="8" width="15.85546875" style="50" bestFit="1" customWidth="1"/>
    <col min="9" max="9" width="15.85546875" style="50" customWidth="1"/>
    <col min="10" max="10" width="19.28515625" style="50" customWidth="1"/>
    <col min="11" max="16384" width="9.140625" style="50"/>
  </cols>
  <sheetData>
    <row r="1" spans="1:10" ht="15" customHeight="1" x14ac:dyDescent="0.25">
      <c r="A1" s="137" t="s">
        <v>74</v>
      </c>
      <c r="B1" s="138"/>
      <c r="C1" s="138"/>
      <c r="D1" s="138"/>
      <c r="E1" s="138"/>
      <c r="F1" s="138"/>
      <c r="G1" s="138"/>
      <c r="H1" s="138"/>
      <c r="I1" s="131" t="s">
        <v>255</v>
      </c>
      <c r="J1" s="132"/>
    </row>
    <row r="2" spans="1:10" ht="15.75" customHeight="1" x14ac:dyDescent="0.25">
      <c r="A2" s="139"/>
      <c r="B2" s="140"/>
      <c r="C2" s="140"/>
      <c r="D2" s="140"/>
      <c r="E2" s="140"/>
      <c r="F2" s="140"/>
      <c r="G2" s="140"/>
      <c r="H2" s="140"/>
      <c r="I2" s="133"/>
      <c r="J2" s="134"/>
    </row>
    <row r="3" spans="1:10" x14ac:dyDescent="0.25">
      <c r="A3" s="141" t="s">
        <v>27</v>
      </c>
      <c r="B3" s="142"/>
      <c r="C3" s="142"/>
      <c r="D3" s="142"/>
      <c r="E3" s="142"/>
      <c r="F3" s="142"/>
      <c r="G3" s="142"/>
      <c r="H3" s="142"/>
      <c r="I3" s="133"/>
      <c r="J3" s="134"/>
    </row>
    <row r="4" spans="1:10" x14ac:dyDescent="0.25">
      <c r="A4" s="141" t="s">
        <v>28</v>
      </c>
      <c r="B4" s="142"/>
      <c r="C4" s="142"/>
      <c r="D4" s="142"/>
      <c r="E4" s="142"/>
      <c r="F4" s="142"/>
      <c r="G4" s="142"/>
      <c r="H4" s="142"/>
      <c r="I4" s="133"/>
      <c r="J4" s="134"/>
    </row>
    <row r="5" spans="1:10" x14ac:dyDescent="0.25">
      <c r="A5" s="141" t="s">
        <v>29</v>
      </c>
      <c r="B5" s="142"/>
      <c r="C5" s="142"/>
      <c r="D5" s="142"/>
      <c r="E5" s="142"/>
      <c r="F5" s="142"/>
      <c r="G5" s="142"/>
      <c r="H5" s="142"/>
      <c r="I5" s="133"/>
      <c r="J5" s="134"/>
    </row>
    <row r="6" spans="1:10" ht="9.75" customHeight="1" thickBot="1" x14ac:dyDescent="0.3">
      <c r="A6" s="1"/>
      <c r="B6" s="2"/>
      <c r="C6" s="62"/>
      <c r="D6" s="3"/>
      <c r="E6" s="3"/>
      <c r="F6" s="3"/>
      <c r="G6" s="124"/>
      <c r="H6" s="124"/>
      <c r="I6" s="135"/>
      <c r="J6" s="136"/>
    </row>
    <row r="7" spans="1:10" ht="15.75" thickBot="1" x14ac:dyDescent="0.3">
      <c r="A7" s="155" t="s">
        <v>30</v>
      </c>
      <c r="B7" s="156"/>
      <c r="C7" s="156"/>
      <c r="D7" s="156"/>
      <c r="E7" s="156"/>
      <c r="F7" s="156"/>
      <c r="G7" s="156"/>
      <c r="H7" s="157"/>
      <c r="I7" s="143" t="s">
        <v>256</v>
      </c>
      <c r="J7" s="144"/>
    </row>
    <row r="8" spans="1:10" ht="9" customHeight="1" x14ac:dyDescent="0.25">
      <c r="A8" s="1"/>
      <c r="B8" s="2"/>
      <c r="C8" s="62"/>
      <c r="D8" s="2"/>
      <c r="E8" s="3"/>
      <c r="F8" s="2"/>
      <c r="G8" s="4"/>
      <c r="H8" s="5"/>
      <c r="I8" s="145"/>
      <c r="J8" s="146"/>
    </row>
    <row r="9" spans="1:10" x14ac:dyDescent="0.25">
      <c r="A9" s="160" t="s">
        <v>31</v>
      </c>
      <c r="B9" s="161"/>
      <c r="C9" s="152" t="s">
        <v>110</v>
      </c>
      <c r="D9" s="152"/>
      <c r="E9" s="152"/>
      <c r="F9" s="152"/>
      <c r="G9" s="152"/>
      <c r="H9" s="6"/>
      <c r="I9" s="145"/>
      <c r="J9" s="146"/>
    </row>
    <row r="10" spans="1:10" x14ac:dyDescent="0.25">
      <c r="A10" s="160" t="s">
        <v>32</v>
      </c>
      <c r="B10" s="161"/>
      <c r="C10" s="152" t="s">
        <v>163</v>
      </c>
      <c r="D10" s="152"/>
      <c r="E10" s="152"/>
      <c r="F10" s="152"/>
      <c r="G10" s="152"/>
      <c r="H10" s="153"/>
      <c r="I10" s="145"/>
      <c r="J10" s="146"/>
    </row>
    <row r="11" spans="1:10" x14ac:dyDescent="0.25">
      <c r="A11" s="106" t="s">
        <v>241</v>
      </c>
      <c r="B11" s="88"/>
      <c r="C11" s="102" t="s">
        <v>242</v>
      </c>
      <c r="D11" s="102"/>
      <c r="E11" s="102"/>
      <c r="F11" s="102"/>
      <c r="G11" s="102"/>
      <c r="H11" s="103"/>
      <c r="I11" s="145"/>
      <c r="J11" s="146"/>
    </row>
    <row r="12" spans="1:10" x14ac:dyDescent="0.25">
      <c r="A12" s="160" t="s">
        <v>33</v>
      </c>
      <c r="B12" s="161"/>
      <c r="C12" s="158" t="s">
        <v>75</v>
      </c>
      <c r="D12" s="158"/>
      <c r="E12" s="158"/>
      <c r="F12" s="158"/>
      <c r="G12" s="158"/>
      <c r="H12" s="6"/>
      <c r="I12" s="145"/>
      <c r="J12" s="146"/>
    </row>
    <row r="13" spans="1:10" x14ac:dyDescent="0.25">
      <c r="A13" s="165" t="s">
        <v>34</v>
      </c>
      <c r="B13" s="166"/>
      <c r="C13" s="159" t="s">
        <v>251</v>
      </c>
      <c r="D13" s="159"/>
      <c r="E13" s="159"/>
      <c r="F13" s="159"/>
      <c r="G13" s="159"/>
      <c r="H13" s="85"/>
      <c r="I13" s="145"/>
      <c r="J13" s="146"/>
    </row>
    <row r="14" spans="1:10" x14ac:dyDescent="0.25">
      <c r="A14" s="160" t="s">
        <v>35</v>
      </c>
      <c r="B14" s="161"/>
      <c r="C14" s="105">
        <f>BDI!C30</f>
        <v>0.34708364532019731</v>
      </c>
      <c r="D14" s="49"/>
      <c r="E14" s="49"/>
      <c r="F14" s="49"/>
      <c r="G14" s="49"/>
      <c r="H14" s="9"/>
      <c r="I14" s="145"/>
      <c r="J14" s="146"/>
    </row>
    <row r="15" spans="1:10" x14ac:dyDescent="0.25">
      <c r="A15" s="160" t="s">
        <v>36</v>
      </c>
      <c r="B15" s="161"/>
      <c r="C15" s="154" t="s">
        <v>228</v>
      </c>
      <c r="D15" s="154"/>
      <c r="E15" s="154"/>
      <c r="F15" s="154"/>
      <c r="G15" s="154"/>
      <c r="H15" s="9"/>
      <c r="I15" s="145"/>
      <c r="J15" s="146"/>
    </row>
    <row r="16" spans="1:10" ht="10.5" customHeight="1" thickBot="1" x14ac:dyDescent="0.3">
      <c r="A16" s="1"/>
      <c r="B16" s="2"/>
      <c r="C16" s="62"/>
      <c r="D16" s="2"/>
      <c r="E16" s="3"/>
      <c r="F16" s="2"/>
      <c r="G16" s="4"/>
      <c r="H16" s="5"/>
      <c r="I16" s="147"/>
      <c r="J16" s="148"/>
    </row>
    <row r="17" spans="1:10" x14ac:dyDescent="0.25">
      <c r="A17" s="167" t="s">
        <v>37</v>
      </c>
      <c r="B17" s="169" t="s">
        <v>38</v>
      </c>
      <c r="C17" s="169" t="s">
        <v>39</v>
      </c>
      <c r="D17" s="172" t="s">
        <v>40</v>
      </c>
      <c r="E17" s="174" t="s">
        <v>96</v>
      </c>
      <c r="F17" s="175"/>
      <c r="G17" s="176"/>
      <c r="H17" s="175"/>
      <c r="I17" s="129" t="s">
        <v>254</v>
      </c>
      <c r="J17" s="130"/>
    </row>
    <row r="18" spans="1:10" x14ac:dyDescent="0.25">
      <c r="A18" s="168"/>
      <c r="B18" s="170"/>
      <c r="C18" s="170"/>
      <c r="D18" s="173"/>
      <c r="E18" s="177" t="s">
        <v>41</v>
      </c>
      <c r="F18" s="178" t="s">
        <v>42</v>
      </c>
      <c r="G18" s="48" t="s">
        <v>43</v>
      </c>
      <c r="H18" s="180" t="s">
        <v>44</v>
      </c>
      <c r="I18" s="117" t="s">
        <v>43</v>
      </c>
      <c r="J18" s="127" t="s">
        <v>44</v>
      </c>
    </row>
    <row r="19" spans="1:10" x14ac:dyDescent="0.25">
      <c r="A19" s="168"/>
      <c r="B19" s="171"/>
      <c r="C19" s="171"/>
      <c r="D19" s="173"/>
      <c r="E19" s="171"/>
      <c r="F19" s="179"/>
      <c r="G19" s="7" t="s">
        <v>46</v>
      </c>
      <c r="H19" s="181"/>
      <c r="I19" s="118" t="s">
        <v>46</v>
      </c>
      <c r="J19" s="128"/>
    </row>
    <row r="20" spans="1:10" x14ac:dyDescent="0.25">
      <c r="A20" s="89">
        <v>1</v>
      </c>
      <c r="B20" s="90"/>
      <c r="C20" s="91"/>
      <c r="D20" s="92" t="s">
        <v>12</v>
      </c>
      <c r="E20" s="93"/>
      <c r="F20" s="93"/>
      <c r="G20" s="94"/>
      <c r="H20" s="111"/>
      <c r="I20" s="119"/>
      <c r="J20" s="95"/>
    </row>
    <row r="21" spans="1:10" x14ac:dyDescent="0.25">
      <c r="A21" s="51" t="s">
        <v>47</v>
      </c>
      <c r="B21" s="63" t="s">
        <v>236</v>
      </c>
      <c r="C21" s="63">
        <v>20305</v>
      </c>
      <c r="D21" s="53" t="s">
        <v>113</v>
      </c>
      <c r="E21" s="52" t="s">
        <v>14</v>
      </c>
      <c r="F21" s="54">
        <v>2.5</v>
      </c>
      <c r="G21" s="55">
        <v>325.89999999999998</v>
      </c>
      <c r="H21" s="112">
        <v>814.75</v>
      </c>
      <c r="I21" s="125"/>
      <c r="J21" s="8">
        <f>ROUND(F21*I21,2)</f>
        <v>0</v>
      </c>
    </row>
    <row r="22" spans="1:10" ht="25.5" x14ac:dyDescent="0.25">
      <c r="A22" s="51" t="s">
        <v>48</v>
      </c>
      <c r="B22" s="63" t="s">
        <v>236</v>
      </c>
      <c r="C22" s="63">
        <v>20346</v>
      </c>
      <c r="D22" s="53" t="s">
        <v>180</v>
      </c>
      <c r="E22" s="52" t="s">
        <v>17</v>
      </c>
      <c r="F22" s="54">
        <v>48</v>
      </c>
      <c r="G22" s="55">
        <v>24.5</v>
      </c>
      <c r="H22" s="112">
        <v>1176</v>
      </c>
      <c r="I22" s="125"/>
      <c r="J22" s="8">
        <f>ROUND(F22*I22,2)</f>
        <v>0</v>
      </c>
    </row>
    <row r="23" spans="1:10" x14ac:dyDescent="0.25">
      <c r="A23" s="59" t="s">
        <v>144</v>
      </c>
      <c r="B23" s="149" t="s">
        <v>145</v>
      </c>
      <c r="C23" s="150"/>
      <c r="D23" s="151"/>
      <c r="E23" s="52"/>
      <c r="F23" s="54"/>
      <c r="G23" s="55"/>
      <c r="H23" s="113">
        <v>1990.75</v>
      </c>
      <c r="I23" s="120"/>
      <c r="J23" s="60">
        <f>SUBTOTAL(9,J21:J22)</f>
        <v>0</v>
      </c>
    </row>
    <row r="24" spans="1:10" x14ac:dyDescent="0.25">
      <c r="A24" s="96">
        <v>2</v>
      </c>
      <c r="B24" s="97"/>
      <c r="C24" s="97"/>
      <c r="D24" s="98" t="s">
        <v>13</v>
      </c>
      <c r="E24" s="97"/>
      <c r="F24" s="97"/>
      <c r="G24" s="99"/>
      <c r="H24" s="111"/>
      <c r="I24" s="121"/>
      <c r="J24" s="95"/>
    </row>
    <row r="25" spans="1:10" ht="25.5" x14ac:dyDescent="0.25">
      <c r="A25" s="61" t="s">
        <v>49</v>
      </c>
      <c r="B25" s="63" t="s">
        <v>45</v>
      </c>
      <c r="C25" s="63">
        <v>97647</v>
      </c>
      <c r="D25" s="77" t="s">
        <v>10</v>
      </c>
      <c r="E25" s="52" t="s">
        <v>2</v>
      </c>
      <c r="F25" s="54">
        <v>575.88</v>
      </c>
      <c r="G25" s="55">
        <v>6.09</v>
      </c>
      <c r="H25" s="114">
        <v>3507.11</v>
      </c>
      <c r="I25" s="125"/>
      <c r="J25" s="8">
        <f t="shared" ref="J25:J33" si="0">ROUND(F25*I25,2)</f>
        <v>0</v>
      </c>
    </row>
    <row r="26" spans="1:10" ht="25.5" x14ac:dyDescent="0.25">
      <c r="A26" s="61" t="s">
        <v>50</v>
      </c>
      <c r="B26" s="63" t="s">
        <v>45</v>
      </c>
      <c r="C26" s="63">
        <v>97650</v>
      </c>
      <c r="D26" s="77" t="s">
        <v>11</v>
      </c>
      <c r="E26" s="52" t="s">
        <v>2</v>
      </c>
      <c r="F26" s="54">
        <v>575.88</v>
      </c>
      <c r="G26" s="55">
        <v>13.15</v>
      </c>
      <c r="H26" s="114">
        <v>7572.82</v>
      </c>
      <c r="I26" s="125"/>
      <c r="J26" s="8">
        <f t="shared" si="0"/>
        <v>0</v>
      </c>
    </row>
    <row r="27" spans="1:10" ht="25.5" x14ac:dyDescent="0.25">
      <c r="A27" s="61" t="s">
        <v>51</v>
      </c>
      <c r="B27" s="52" t="s">
        <v>45</v>
      </c>
      <c r="C27" s="66">
        <v>97625</v>
      </c>
      <c r="D27" s="69" t="s">
        <v>9</v>
      </c>
      <c r="E27" s="52" t="s">
        <v>3</v>
      </c>
      <c r="F27" s="54">
        <v>6.13</v>
      </c>
      <c r="G27" s="55">
        <v>75.569999999999993</v>
      </c>
      <c r="H27" s="112">
        <v>463.24</v>
      </c>
      <c r="I27" s="125"/>
      <c r="J27" s="8">
        <f t="shared" si="0"/>
        <v>0</v>
      </c>
    </row>
    <row r="28" spans="1:10" x14ac:dyDescent="0.25">
      <c r="A28" s="61" t="s">
        <v>52</v>
      </c>
      <c r="B28" s="63" t="s">
        <v>236</v>
      </c>
      <c r="C28" s="63">
        <v>10224</v>
      </c>
      <c r="D28" s="53" t="s">
        <v>114</v>
      </c>
      <c r="E28" s="52" t="s">
        <v>14</v>
      </c>
      <c r="F28" s="54">
        <v>1.02</v>
      </c>
      <c r="G28" s="55">
        <v>18.46</v>
      </c>
      <c r="H28" s="112">
        <v>18.829999999999998</v>
      </c>
      <c r="I28" s="125"/>
      <c r="J28" s="8">
        <f t="shared" si="0"/>
        <v>0</v>
      </c>
    </row>
    <row r="29" spans="1:10" x14ac:dyDescent="0.25">
      <c r="A29" s="61" t="s">
        <v>53</v>
      </c>
      <c r="B29" s="52" t="s">
        <v>45</v>
      </c>
      <c r="C29" s="66">
        <v>100717</v>
      </c>
      <c r="D29" s="53" t="s">
        <v>87</v>
      </c>
      <c r="E29" s="52" t="s">
        <v>2</v>
      </c>
      <c r="F29" s="54">
        <v>42.3</v>
      </c>
      <c r="G29" s="55">
        <v>17.05</v>
      </c>
      <c r="H29" s="112">
        <v>721.22</v>
      </c>
      <c r="I29" s="125"/>
      <c r="J29" s="8">
        <f t="shared" si="0"/>
        <v>0</v>
      </c>
    </row>
    <row r="30" spans="1:10" x14ac:dyDescent="0.25">
      <c r="A30" s="61" t="s">
        <v>54</v>
      </c>
      <c r="B30" s="63" t="s">
        <v>236</v>
      </c>
      <c r="C30" s="64">
        <v>10215</v>
      </c>
      <c r="D30" s="58" t="s">
        <v>16</v>
      </c>
      <c r="E30" s="52" t="s">
        <v>14</v>
      </c>
      <c r="F30" s="54">
        <v>13.2</v>
      </c>
      <c r="G30" s="55">
        <v>15.01</v>
      </c>
      <c r="H30" s="112">
        <v>198.13</v>
      </c>
      <c r="I30" s="125"/>
      <c r="J30" s="8">
        <f t="shared" si="0"/>
        <v>0</v>
      </c>
    </row>
    <row r="31" spans="1:10" x14ac:dyDescent="0.25">
      <c r="A31" s="61" t="s">
        <v>221</v>
      </c>
      <c r="B31" s="63" t="s">
        <v>236</v>
      </c>
      <c r="C31" s="67">
        <v>10214</v>
      </c>
      <c r="D31" s="58" t="s">
        <v>15</v>
      </c>
      <c r="E31" s="52" t="s">
        <v>14</v>
      </c>
      <c r="F31" s="54">
        <v>5.0999999999999996</v>
      </c>
      <c r="G31" s="55">
        <v>31.71</v>
      </c>
      <c r="H31" s="112">
        <v>161.72</v>
      </c>
      <c r="I31" s="125"/>
      <c r="J31" s="8">
        <f t="shared" si="0"/>
        <v>0</v>
      </c>
    </row>
    <row r="32" spans="1:10" ht="25.5" x14ac:dyDescent="0.25">
      <c r="A32" s="61" t="s">
        <v>222</v>
      </c>
      <c r="B32" s="64" t="s">
        <v>45</v>
      </c>
      <c r="C32" s="67">
        <v>97640</v>
      </c>
      <c r="D32" s="73" t="s">
        <v>210</v>
      </c>
      <c r="E32" s="52" t="s">
        <v>2</v>
      </c>
      <c r="F32" s="54">
        <v>472.87</v>
      </c>
      <c r="G32" s="55">
        <v>3.44</v>
      </c>
      <c r="H32" s="112">
        <v>1626.67</v>
      </c>
      <c r="I32" s="125"/>
      <c r="J32" s="8">
        <f t="shared" si="0"/>
        <v>0</v>
      </c>
    </row>
    <row r="33" spans="1:10" x14ac:dyDescent="0.25">
      <c r="A33" s="61" t="s">
        <v>229</v>
      </c>
      <c r="B33" s="63" t="s">
        <v>236</v>
      </c>
      <c r="C33" s="12">
        <v>10225</v>
      </c>
      <c r="D33" s="12" t="s">
        <v>19</v>
      </c>
      <c r="E33" s="52" t="s">
        <v>14</v>
      </c>
      <c r="F33" s="54">
        <v>2.63</v>
      </c>
      <c r="G33" s="55">
        <v>47.54</v>
      </c>
      <c r="H33" s="112">
        <v>125.03</v>
      </c>
      <c r="I33" s="125"/>
      <c r="J33" s="8">
        <f t="shared" si="0"/>
        <v>0</v>
      </c>
    </row>
    <row r="34" spans="1:10" x14ac:dyDescent="0.25">
      <c r="A34" s="61" t="s">
        <v>146</v>
      </c>
      <c r="B34" s="149" t="s">
        <v>147</v>
      </c>
      <c r="C34" s="150"/>
      <c r="D34" s="151"/>
      <c r="E34" s="52"/>
      <c r="F34" s="54"/>
      <c r="G34" s="55"/>
      <c r="H34" s="113">
        <v>14394.769999999999</v>
      </c>
      <c r="I34" s="120"/>
      <c r="J34" s="60">
        <f>SUBTOTAL(9,J25:J33)</f>
        <v>0</v>
      </c>
    </row>
    <row r="35" spans="1:10" x14ac:dyDescent="0.25">
      <c r="A35" s="96">
        <v>3</v>
      </c>
      <c r="B35" s="97"/>
      <c r="C35" s="97"/>
      <c r="D35" s="98" t="s">
        <v>181</v>
      </c>
      <c r="E35" s="97"/>
      <c r="F35" s="97"/>
      <c r="G35" s="99"/>
      <c r="H35" s="111"/>
      <c r="I35" s="121"/>
      <c r="J35" s="95"/>
    </row>
    <row r="36" spans="1:10" ht="51" x14ac:dyDescent="0.25">
      <c r="A36" s="61" t="s">
        <v>55</v>
      </c>
      <c r="B36" s="63" t="s">
        <v>236</v>
      </c>
      <c r="C36" s="63">
        <v>90101</v>
      </c>
      <c r="D36" s="77" t="s">
        <v>143</v>
      </c>
      <c r="E36" s="52" t="s">
        <v>14</v>
      </c>
      <c r="F36" s="54">
        <v>575.88</v>
      </c>
      <c r="G36" s="55">
        <v>307</v>
      </c>
      <c r="H36" s="114">
        <v>176795.16</v>
      </c>
      <c r="I36" s="125"/>
      <c r="J36" s="8">
        <f t="shared" ref="J36:J37" si="1">ROUND(F36*I36,2)</f>
        <v>0</v>
      </c>
    </row>
    <row r="37" spans="1:10" ht="25.5" x14ac:dyDescent="0.25">
      <c r="A37" s="61" t="s">
        <v>56</v>
      </c>
      <c r="B37" s="63" t="s">
        <v>45</v>
      </c>
      <c r="C37" s="63">
        <v>94447</v>
      </c>
      <c r="D37" s="77" t="s">
        <v>76</v>
      </c>
      <c r="E37" s="52" t="s">
        <v>2</v>
      </c>
      <c r="F37" s="54">
        <v>575.88</v>
      </c>
      <c r="G37" s="55">
        <v>60.9</v>
      </c>
      <c r="H37" s="114">
        <v>35071.089999999997</v>
      </c>
      <c r="I37" s="125"/>
      <c r="J37" s="8">
        <f t="shared" si="1"/>
        <v>0</v>
      </c>
    </row>
    <row r="38" spans="1:10" x14ac:dyDescent="0.25">
      <c r="A38" s="61" t="s">
        <v>148</v>
      </c>
      <c r="B38" s="149" t="s">
        <v>149</v>
      </c>
      <c r="C38" s="150"/>
      <c r="D38" s="151"/>
      <c r="E38" s="52"/>
      <c r="F38" s="54"/>
      <c r="G38" s="55"/>
      <c r="H38" s="113">
        <v>211866.25</v>
      </c>
      <c r="I38" s="120"/>
      <c r="J38" s="60">
        <f>SUBTOTAL(9,J36:J37)</f>
        <v>0</v>
      </c>
    </row>
    <row r="39" spans="1:10" x14ac:dyDescent="0.25">
      <c r="A39" s="96">
        <v>4</v>
      </c>
      <c r="B39" s="97"/>
      <c r="C39" s="97"/>
      <c r="D39" s="98" t="s">
        <v>223</v>
      </c>
      <c r="E39" s="97"/>
      <c r="F39" s="97"/>
      <c r="G39" s="99"/>
      <c r="H39" s="111"/>
      <c r="I39" s="121"/>
      <c r="J39" s="95"/>
    </row>
    <row r="40" spans="1:10" ht="38.25" x14ac:dyDescent="0.25">
      <c r="A40" s="70" t="s">
        <v>57</v>
      </c>
      <c r="B40" s="52" t="s">
        <v>45</v>
      </c>
      <c r="C40" s="66">
        <v>103322</v>
      </c>
      <c r="D40" s="69" t="s">
        <v>160</v>
      </c>
      <c r="E40" s="52" t="s">
        <v>2</v>
      </c>
      <c r="F40" s="54">
        <v>23.13</v>
      </c>
      <c r="G40" s="55">
        <v>85.03</v>
      </c>
      <c r="H40" s="112">
        <v>1966.74</v>
      </c>
      <c r="I40" s="125"/>
      <c r="J40" s="8">
        <f t="shared" ref="J40:J47" si="2">ROUND(F40*I40,2)</f>
        <v>0</v>
      </c>
    </row>
    <row r="41" spans="1:10" ht="25.5" x14ac:dyDescent="0.25">
      <c r="A41" s="70" t="s">
        <v>91</v>
      </c>
      <c r="B41" s="63" t="s">
        <v>236</v>
      </c>
      <c r="C41" s="63">
        <v>120101</v>
      </c>
      <c r="D41" s="53" t="s">
        <v>115</v>
      </c>
      <c r="E41" s="52" t="s">
        <v>14</v>
      </c>
      <c r="F41" s="54">
        <v>46.26</v>
      </c>
      <c r="G41" s="55">
        <v>10.6</v>
      </c>
      <c r="H41" s="112">
        <v>490.36</v>
      </c>
      <c r="I41" s="125"/>
      <c r="J41" s="8">
        <f t="shared" si="2"/>
        <v>0</v>
      </c>
    </row>
    <row r="42" spans="1:10" ht="38.25" x14ac:dyDescent="0.25">
      <c r="A42" s="70" t="s">
        <v>92</v>
      </c>
      <c r="B42" s="63" t="s">
        <v>236</v>
      </c>
      <c r="C42" s="63">
        <v>120303</v>
      </c>
      <c r="D42" s="53" t="s">
        <v>116</v>
      </c>
      <c r="E42" s="52" t="s">
        <v>14</v>
      </c>
      <c r="F42" s="54">
        <v>45.44</v>
      </c>
      <c r="G42" s="55">
        <v>88.92</v>
      </c>
      <c r="H42" s="112">
        <v>4040.52</v>
      </c>
      <c r="I42" s="125"/>
      <c r="J42" s="8">
        <f t="shared" si="2"/>
        <v>0</v>
      </c>
    </row>
    <row r="43" spans="1:10" ht="38.25" x14ac:dyDescent="0.25">
      <c r="A43" s="70" t="s">
        <v>58</v>
      </c>
      <c r="B43" s="52" t="s">
        <v>45</v>
      </c>
      <c r="C43" s="63">
        <v>87275</v>
      </c>
      <c r="D43" s="53" t="s">
        <v>7</v>
      </c>
      <c r="E43" s="52" t="s">
        <v>2</v>
      </c>
      <c r="F43" s="54">
        <v>22.48</v>
      </c>
      <c r="G43" s="55">
        <v>96.8</v>
      </c>
      <c r="H43" s="112">
        <v>2176.06</v>
      </c>
      <c r="I43" s="125"/>
      <c r="J43" s="8">
        <f t="shared" si="2"/>
        <v>0</v>
      </c>
    </row>
    <row r="44" spans="1:10" ht="25.5" x14ac:dyDescent="0.25">
      <c r="A44" s="70" t="s">
        <v>59</v>
      </c>
      <c r="B44" s="63" t="s">
        <v>236</v>
      </c>
      <c r="C44" s="63">
        <v>190101</v>
      </c>
      <c r="D44" s="53" t="s">
        <v>117</v>
      </c>
      <c r="E44" s="52" t="s">
        <v>14</v>
      </c>
      <c r="F44" s="54">
        <v>313.8</v>
      </c>
      <c r="G44" s="55">
        <v>27.02</v>
      </c>
      <c r="H44" s="112">
        <v>8478.8799999999992</v>
      </c>
      <c r="I44" s="125"/>
      <c r="J44" s="8">
        <f t="shared" si="2"/>
        <v>0</v>
      </c>
    </row>
    <row r="45" spans="1:10" ht="38.25" x14ac:dyDescent="0.25">
      <c r="A45" s="70" t="s">
        <v>60</v>
      </c>
      <c r="B45" s="52" t="s">
        <v>45</v>
      </c>
      <c r="C45" s="63">
        <v>96358</v>
      </c>
      <c r="D45" s="53" t="s">
        <v>5</v>
      </c>
      <c r="E45" s="52" t="s">
        <v>2</v>
      </c>
      <c r="F45" s="54">
        <v>92.22</v>
      </c>
      <c r="G45" s="55">
        <v>124.66</v>
      </c>
      <c r="H45" s="112">
        <v>11496.15</v>
      </c>
      <c r="I45" s="125"/>
      <c r="J45" s="8">
        <f t="shared" si="2"/>
        <v>0</v>
      </c>
    </row>
    <row r="46" spans="1:10" ht="38.25" x14ac:dyDescent="0.25">
      <c r="A46" s="70" t="s">
        <v>93</v>
      </c>
      <c r="B46" s="52" t="s">
        <v>45</v>
      </c>
      <c r="C46" s="63">
        <v>96359</v>
      </c>
      <c r="D46" s="53" t="s">
        <v>6</v>
      </c>
      <c r="E46" s="52" t="s">
        <v>2</v>
      </c>
      <c r="F46" s="54">
        <v>51.48</v>
      </c>
      <c r="G46" s="55">
        <v>138.66</v>
      </c>
      <c r="H46" s="112">
        <v>7138.22</v>
      </c>
      <c r="I46" s="125"/>
      <c r="J46" s="8">
        <f t="shared" si="2"/>
        <v>0</v>
      </c>
    </row>
    <row r="47" spans="1:10" x14ac:dyDescent="0.25">
      <c r="A47" s="70" t="s">
        <v>94</v>
      </c>
      <c r="B47" s="64" t="s">
        <v>224</v>
      </c>
      <c r="C47" s="104">
        <v>1</v>
      </c>
      <c r="D47" s="84" t="s">
        <v>237</v>
      </c>
      <c r="E47" s="52" t="s">
        <v>2</v>
      </c>
      <c r="F47" s="71">
        <v>116.83</v>
      </c>
      <c r="G47" s="72">
        <v>27.48</v>
      </c>
      <c r="H47" s="114">
        <v>3210.49</v>
      </c>
      <c r="I47" s="126"/>
      <c r="J47" s="8">
        <f t="shared" si="2"/>
        <v>0</v>
      </c>
    </row>
    <row r="48" spans="1:10" x14ac:dyDescent="0.25">
      <c r="A48" s="61" t="s">
        <v>150</v>
      </c>
      <c r="B48" s="149" t="s">
        <v>151</v>
      </c>
      <c r="C48" s="150"/>
      <c r="D48" s="151"/>
      <c r="E48" s="52"/>
      <c r="F48" s="54"/>
      <c r="G48" s="55"/>
      <c r="H48" s="113">
        <v>38997.42</v>
      </c>
      <c r="I48" s="120"/>
      <c r="J48" s="60">
        <f>SUBTOTAL(9,J40:J47)</f>
        <v>0</v>
      </c>
    </row>
    <row r="49" spans="1:15" x14ac:dyDescent="0.25">
      <c r="A49" s="96" t="s">
        <v>182</v>
      </c>
      <c r="B49" s="93"/>
      <c r="C49" s="91"/>
      <c r="D49" s="98" t="s">
        <v>26</v>
      </c>
      <c r="E49" s="93"/>
      <c r="F49" s="100"/>
      <c r="G49" s="94"/>
      <c r="H49" s="111"/>
      <c r="I49" s="119"/>
      <c r="J49" s="95"/>
    </row>
    <row r="50" spans="1:15" ht="38.25" x14ac:dyDescent="0.25">
      <c r="A50" s="74" t="s">
        <v>61</v>
      </c>
      <c r="B50" s="63" t="s">
        <v>236</v>
      </c>
      <c r="C50" s="63">
        <v>190106</v>
      </c>
      <c r="D50" s="69" t="s">
        <v>118</v>
      </c>
      <c r="E50" s="52" t="s">
        <v>14</v>
      </c>
      <c r="F50" s="54">
        <v>980.81</v>
      </c>
      <c r="G50" s="55">
        <v>42.12</v>
      </c>
      <c r="H50" s="112">
        <v>41311.72</v>
      </c>
      <c r="I50" s="125"/>
      <c r="J50" s="8">
        <f t="shared" ref="J50:J53" si="3">ROUND(F50*I50,2)</f>
        <v>0</v>
      </c>
      <c r="O50" s="110"/>
    </row>
    <row r="51" spans="1:15" ht="38.25" x14ac:dyDescent="0.25">
      <c r="A51" s="74" t="s">
        <v>62</v>
      </c>
      <c r="B51" s="63" t="s">
        <v>236</v>
      </c>
      <c r="C51" s="63">
        <v>190417</v>
      </c>
      <c r="D51" s="53" t="s">
        <v>119</v>
      </c>
      <c r="E51" s="52" t="s">
        <v>14</v>
      </c>
      <c r="F51" s="54">
        <v>42.3</v>
      </c>
      <c r="G51" s="55">
        <v>71.48</v>
      </c>
      <c r="H51" s="112">
        <v>3023.6</v>
      </c>
      <c r="I51" s="125"/>
      <c r="J51" s="8">
        <f t="shared" si="3"/>
        <v>0</v>
      </c>
    </row>
    <row r="52" spans="1:15" ht="30" x14ac:dyDescent="0.25">
      <c r="A52" s="74" t="s">
        <v>252</v>
      </c>
      <c r="B52" s="63" t="s">
        <v>236</v>
      </c>
      <c r="C52" s="63">
        <v>190307</v>
      </c>
      <c r="D52" s="12" t="s">
        <v>212</v>
      </c>
      <c r="E52" s="52" t="s">
        <v>14</v>
      </c>
      <c r="F52" s="54">
        <v>575.88</v>
      </c>
      <c r="G52" s="55">
        <v>33.450000000000003</v>
      </c>
      <c r="H52" s="112">
        <v>19263.189999999999</v>
      </c>
      <c r="I52" s="125"/>
      <c r="J52" s="8">
        <f t="shared" si="3"/>
        <v>0</v>
      </c>
    </row>
    <row r="53" spans="1:15" ht="45" x14ac:dyDescent="0.25">
      <c r="A53" s="74" t="s">
        <v>253</v>
      </c>
      <c r="B53" s="63" t="s">
        <v>236</v>
      </c>
      <c r="C53" s="63">
        <v>190303</v>
      </c>
      <c r="D53" s="12" t="s">
        <v>211</v>
      </c>
      <c r="E53" s="52" t="s">
        <v>14</v>
      </c>
      <c r="F53" s="54">
        <v>575.88</v>
      </c>
      <c r="G53" s="55">
        <v>40.32</v>
      </c>
      <c r="H53" s="112">
        <v>23219.48</v>
      </c>
      <c r="I53" s="125"/>
      <c r="J53" s="8">
        <f t="shared" si="3"/>
        <v>0</v>
      </c>
    </row>
    <row r="54" spans="1:15" x14ac:dyDescent="0.25">
      <c r="A54" s="61" t="s">
        <v>152</v>
      </c>
      <c r="B54" s="149" t="s">
        <v>153</v>
      </c>
      <c r="C54" s="150"/>
      <c r="D54" s="151"/>
      <c r="E54" s="52"/>
      <c r="F54" s="54"/>
      <c r="G54" s="55"/>
      <c r="H54" s="113">
        <v>86817.989999999991</v>
      </c>
      <c r="I54" s="120"/>
      <c r="J54" s="60">
        <f>SUBTOTAL(9,J50:J53)</f>
        <v>0</v>
      </c>
    </row>
    <row r="55" spans="1:15" x14ac:dyDescent="0.25">
      <c r="A55" s="96">
        <v>6</v>
      </c>
      <c r="B55" s="97"/>
      <c r="C55" s="97"/>
      <c r="D55" s="98" t="s">
        <v>88</v>
      </c>
      <c r="E55" s="97"/>
      <c r="F55" s="100"/>
      <c r="G55" s="99"/>
      <c r="H55" s="111"/>
      <c r="I55" s="121"/>
      <c r="J55" s="95"/>
    </row>
    <row r="56" spans="1:15" ht="51" x14ac:dyDescent="0.25">
      <c r="A56" s="75" t="s">
        <v>63</v>
      </c>
      <c r="B56" s="52" t="s">
        <v>45</v>
      </c>
      <c r="C56" s="63">
        <v>90789</v>
      </c>
      <c r="D56" s="69" t="s">
        <v>77</v>
      </c>
      <c r="E56" s="52" t="s">
        <v>1</v>
      </c>
      <c r="F56" s="54">
        <v>2</v>
      </c>
      <c r="G56" s="55">
        <v>1109.3800000000001</v>
      </c>
      <c r="H56" s="112">
        <v>2218.7600000000002</v>
      </c>
      <c r="I56" s="125"/>
      <c r="J56" s="8">
        <f t="shared" ref="J56:J67" si="4">ROUND(F56*I56,2)</f>
        <v>0</v>
      </c>
    </row>
    <row r="57" spans="1:15" ht="51" x14ac:dyDescent="0.25">
      <c r="A57" s="75" t="s">
        <v>64</v>
      </c>
      <c r="B57" s="52" t="s">
        <v>45</v>
      </c>
      <c r="C57" s="63">
        <v>90850</v>
      </c>
      <c r="D57" s="69" t="s">
        <v>78</v>
      </c>
      <c r="E57" s="52" t="s">
        <v>1</v>
      </c>
      <c r="F57" s="54">
        <v>9</v>
      </c>
      <c r="G57" s="55">
        <v>1446.38</v>
      </c>
      <c r="H57" s="112">
        <v>13017.42</v>
      </c>
      <c r="I57" s="125"/>
      <c r="J57" s="8">
        <f t="shared" si="4"/>
        <v>0</v>
      </c>
    </row>
    <row r="58" spans="1:15" ht="25.5" x14ac:dyDescent="0.25">
      <c r="A58" s="75" t="s">
        <v>65</v>
      </c>
      <c r="B58" s="63" t="s">
        <v>236</v>
      </c>
      <c r="C58" s="63">
        <v>71704</v>
      </c>
      <c r="D58" s="69" t="s">
        <v>21</v>
      </c>
      <c r="E58" s="52" t="s">
        <v>14</v>
      </c>
      <c r="F58" s="54">
        <v>2.23</v>
      </c>
      <c r="G58" s="55">
        <v>1366.06</v>
      </c>
      <c r="H58" s="112">
        <v>3046.31</v>
      </c>
      <c r="I58" s="125"/>
      <c r="J58" s="8">
        <f t="shared" si="4"/>
        <v>0</v>
      </c>
    </row>
    <row r="59" spans="1:15" ht="51" x14ac:dyDescent="0.25">
      <c r="A59" s="75" t="s">
        <v>66</v>
      </c>
      <c r="B59" s="52" t="s">
        <v>45</v>
      </c>
      <c r="C59" s="63">
        <v>90791</v>
      </c>
      <c r="D59" s="69" t="s">
        <v>112</v>
      </c>
      <c r="E59" s="52" t="s">
        <v>1</v>
      </c>
      <c r="F59" s="54">
        <v>2</v>
      </c>
      <c r="G59" s="55">
        <v>1345.44</v>
      </c>
      <c r="H59" s="112">
        <v>2690.88</v>
      </c>
      <c r="I59" s="125"/>
      <c r="J59" s="8">
        <f t="shared" si="4"/>
        <v>0</v>
      </c>
    </row>
    <row r="60" spans="1:15" ht="38.25" x14ac:dyDescent="0.25">
      <c r="A60" s="75" t="s">
        <v>67</v>
      </c>
      <c r="B60" s="52" t="s">
        <v>45</v>
      </c>
      <c r="C60" s="63">
        <v>91307</v>
      </c>
      <c r="D60" s="53" t="s">
        <v>79</v>
      </c>
      <c r="E60" s="52" t="s">
        <v>1</v>
      </c>
      <c r="F60" s="54">
        <v>4</v>
      </c>
      <c r="G60" s="55">
        <v>138.80000000000001</v>
      </c>
      <c r="H60" s="112">
        <v>555.20000000000005</v>
      </c>
      <c r="I60" s="125"/>
      <c r="J60" s="8">
        <f t="shared" si="4"/>
        <v>0</v>
      </c>
    </row>
    <row r="61" spans="1:15" ht="38.25" x14ac:dyDescent="0.25">
      <c r="A61" s="75" t="s">
        <v>68</v>
      </c>
      <c r="B61" s="63" t="s">
        <v>236</v>
      </c>
      <c r="C61" s="63">
        <v>71701</v>
      </c>
      <c r="D61" s="69" t="s">
        <v>120</v>
      </c>
      <c r="E61" s="52" t="s">
        <v>14</v>
      </c>
      <c r="F61" s="54">
        <v>2.2000000000000002</v>
      </c>
      <c r="G61" s="55">
        <v>905.78</v>
      </c>
      <c r="H61" s="112">
        <v>1992.72</v>
      </c>
      <c r="I61" s="125"/>
      <c r="J61" s="8">
        <f t="shared" si="4"/>
        <v>0</v>
      </c>
    </row>
    <row r="62" spans="1:15" ht="25.5" x14ac:dyDescent="0.25">
      <c r="A62" s="75" t="s">
        <v>69</v>
      </c>
      <c r="B62" s="63" t="s">
        <v>236</v>
      </c>
      <c r="C62" s="63">
        <v>71703</v>
      </c>
      <c r="D62" s="69" t="s">
        <v>20</v>
      </c>
      <c r="E62" s="52" t="s">
        <v>14</v>
      </c>
      <c r="F62" s="54">
        <v>1.05</v>
      </c>
      <c r="G62" s="55">
        <v>844.07</v>
      </c>
      <c r="H62" s="112">
        <v>886.27</v>
      </c>
      <c r="I62" s="125"/>
      <c r="J62" s="8">
        <f t="shared" si="4"/>
        <v>0</v>
      </c>
    </row>
    <row r="63" spans="1:15" x14ac:dyDescent="0.25">
      <c r="A63" s="75" t="s">
        <v>70</v>
      </c>
      <c r="B63" s="63" t="s">
        <v>236</v>
      </c>
      <c r="C63" s="63">
        <v>80103</v>
      </c>
      <c r="D63" s="53" t="s">
        <v>121</v>
      </c>
      <c r="E63" s="52" t="s">
        <v>14</v>
      </c>
      <c r="F63" s="54">
        <v>4.9000000000000004</v>
      </c>
      <c r="G63" s="55">
        <v>465.31</v>
      </c>
      <c r="H63" s="112">
        <v>2280.02</v>
      </c>
      <c r="I63" s="125"/>
      <c r="J63" s="8">
        <f t="shared" si="4"/>
        <v>0</v>
      </c>
    </row>
    <row r="64" spans="1:15" ht="38.25" x14ac:dyDescent="0.25">
      <c r="A64" s="75" t="s">
        <v>71</v>
      </c>
      <c r="B64" s="63" t="s">
        <v>236</v>
      </c>
      <c r="C64" s="63">
        <v>190302</v>
      </c>
      <c r="D64" s="53" t="s">
        <v>122</v>
      </c>
      <c r="E64" s="52" t="s">
        <v>14</v>
      </c>
      <c r="F64" s="54">
        <v>92.58</v>
      </c>
      <c r="G64" s="55">
        <v>59</v>
      </c>
      <c r="H64" s="112">
        <v>5462.22</v>
      </c>
      <c r="I64" s="125"/>
      <c r="J64" s="8">
        <f t="shared" si="4"/>
        <v>0</v>
      </c>
    </row>
    <row r="65" spans="1:10" ht="38.25" x14ac:dyDescent="0.25">
      <c r="A65" s="75" t="s">
        <v>165</v>
      </c>
      <c r="B65" s="63" t="s">
        <v>45</v>
      </c>
      <c r="C65" s="63">
        <v>100674</v>
      </c>
      <c r="D65" s="69" t="s">
        <v>80</v>
      </c>
      <c r="E65" s="52" t="s">
        <v>2</v>
      </c>
      <c r="F65" s="54">
        <v>3.2</v>
      </c>
      <c r="G65" s="55">
        <v>915.6</v>
      </c>
      <c r="H65" s="112">
        <v>2929.92</v>
      </c>
      <c r="I65" s="125"/>
      <c r="J65" s="8">
        <f t="shared" si="4"/>
        <v>0</v>
      </c>
    </row>
    <row r="66" spans="1:10" x14ac:dyDescent="0.25">
      <c r="A66" s="75" t="s">
        <v>166</v>
      </c>
      <c r="B66" s="64" t="s">
        <v>224</v>
      </c>
      <c r="C66" s="63">
        <v>2</v>
      </c>
      <c r="D66" s="84" t="s">
        <v>225</v>
      </c>
      <c r="E66" s="63" t="s">
        <v>164</v>
      </c>
      <c r="F66" s="54">
        <v>13.2</v>
      </c>
      <c r="G66" s="55">
        <v>36.94</v>
      </c>
      <c r="H66" s="112">
        <v>487.61</v>
      </c>
      <c r="I66" s="125"/>
      <c r="J66" s="8">
        <f t="shared" si="4"/>
        <v>0</v>
      </c>
    </row>
    <row r="67" spans="1:10" x14ac:dyDescent="0.25">
      <c r="A67" s="75" t="s">
        <v>233</v>
      </c>
      <c r="B67" s="64" t="s">
        <v>224</v>
      </c>
      <c r="C67" s="63">
        <v>3</v>
      </c>
      <c r="D67" s="84" t="s">
        <v>234</v>
      </c>
      <c r="E67" s="63" t="s">
        <v>164</v>
      </c>
      <c r="F67" s="54">
        <v>5.04</v>
      </c>
      <c r="G67" s="55">
        <v>203.89</v>
      </c>
      <c r="H67" s="112">
        <v>1027.6099999999999</v>
      </c>
      <c r="I67" s="125"/>
      <c r="J67" s="8">
        <f t="shared" si="4"/>
        <v>0</v>
      </c>
    </row>
    <row r="68" spans="1:10" x14ac:dyDescent="0.25">
      <c r="A68" s="61" t="s">
        <v>154</v>
      </c>
      <c r="B68" s="149" t="s">
        <v>155</v>
      </c>
      <c r="C68" s="150"/>
      <c r="D68" s="151"/>
      <c r="E68" s="52"/>
      <c r="F68" s="54"/>
      <c r="G68" s="55"/>
      <c r="H68" s="113">
        <v>36594.94000000001</v>
      </c>
      <c r="I68" s="120"/>
      <c r="J68" s="60">
        <f>SUBTOTAL(9,J56:J67)</f>
        <v>0</v>
      </c>
    </row>
    <row r="69" spans="1:10" x14ac:dyDescent="0.25">
      <c r="A69" s="96">
        <v>7</v>
      </c>
      <c r="B69" s="97"/>
      <c r="C69" s="97"/>
      <c r="D69" s="98" t="s">
        <v>111</v>
      </c>
      <c r="E69" s="97"/>
      <c r="F69" s="100"/>
      <c r="G69" s="99"/>
      <c r="H69" s="111"/>
      <c r="I69" s="121"/>
      <c r="J69" s="95"/>
    </row>
    <row r="70" spans="1:10" x14ac:dyDescent="0.25">
      <c r="A70" s="74" t="s">
        <v>72</v>
      </c>
      <c r="B70" s="63" t="s">
        <v>236</v>
      </c>
      <c r="C70" s="63">
        <v>140701</v>
      </c>
      <c r="D70" s="53" t="s">
        <v>123</v>
      </c>
      <c r="E70" s="52" t="s">
        <v>23</v>
      </c>
      <c r="F70" s="54">
        <v>10</v>
      </c>
      <c r="G70" s="55">
        <v>147.9</v>
      </c>
      <c r="H70" s="112">
        <v>1479</v>
      </c>
      <c r="I70" s="125"/>
      <c r="J70" s="8">
        <f t="shared" ref="J70:J86" si="5">ROUND(F70*I70,2)</f>
        <v>0</v>
      </c>
    </row>
    <row r="71" spans="1:10" x14ac:dyDescent="0.25">
      <c r="A71" s="74" t="s">
        <v>90</v>
      </c>
      <c r="B71" s="63" t="s">
        <v>236</v>
      </c>
      <c r="C71" s="63">
        <v>170321</v>
      </c>
      <c r="D71" s="53" t="s">
        <v>124</v>
      </c>
      <c r="E71" s="52" t="s">
        <v>18</v>
      </c>
      <c r="F71" s="54">
        <v>8</v>
      </c>
      <c r="G71" s="55">
        <v>129.06</v>
      </c>
      <c r="H71" s="112">
        <v>1032.48</v>
      </c>
      <c r="I71" s="125"/>
      <c r="J71" s="8">
        <f t="shared" si="5"/>
        <v>0</v>
      </c>
    </row>
    <row r="72" spans="1:10" ht="38.25" x14ac:dyDescent="0.25">
      <c r="A72" s="74" t="s">
        <v>167</v>
      </c>
      <c r="B72" s="63" t="s">
        <v>236</v>
      </c>
      <c r="C72" s="63">
        <v>170101</v>
      </c>
      <c r="D72" s="53" t="s">
        <v>125</v>
      </c>
      <c r="E72" s="52" t="s">
        <v>18</v>
      </c>
      <c r="F72" s="54">
        <v>5</v>
      </c>
      <c r="G72" s="55">
        <v>858.25</v>
      </c>
      <c r="H72" s="112">
        <v>4291.25</v>
      </c>
      <c r="I72" s="125"/>
      <c r="J72" s="8">
        <f t="shared" si="5"/>
        <v>0</v>
      </c>
    </row>
    <row r="73" spans="1:10" x14ac:dyDescent="0.25">
      <c r="A73" s="74" t="s">
        <v>168</v>
      </c>
      <c r="B73" s="63" t="s">
        <v>236</v>
      </c>
      <c r="C73" s="63">
        <v>140705</v>
      </c>
      <c r="D73" s="53" t="s">
        <v>126</v>
      </c>
      <c r="E73" s="52" t="s">
        <v>23</v>
      </c>
      <c r="F73" s="54">
        <v>2</v>
      </c>
      <c r="G73" s="55">
        <v>185.05</v>
      </c>
      <c r="H73" s="112">
        <v>370.1</v>
      </c>
      <c r="I73" s="125"/>
      <c r="J73" s="8">
        <f t="shared" si="5"/>
        <v>0</v>
      </c>
    </row>
    <row r="74" spans="1:10" ht="25.5" x14ac:dyDescent="0.25">
      <c r="A74" s="74" t="s">
        <v>169</v>
      </c>
      <c r="B74" s="63" t="s">
        <v>236</v>
      </c>
      <c r="C74" s="63">
        <v>140706</v>
      </c>
      <c r="D74" s="53" t="s">
        <v>127</v>
      </c>
      <c r="E74" s="52" t="s">
        <v>23</v>
      </c>
      <c r="F74" s="54">
        <v>11</v>
      </c>
      <c r="G74" s="55">
        <v>140.94999999999999</v>
      </c>
      <c r="H74" s="112">
        <v>1550.45</v>
      </c>
      <c r="I74" s="125"/>
      <c r="J74" s="8">
        <f t="shared" si="5"/>
        <v>0</v>
      </c>
    </row>
    <row r="75" spans="1:10" ht="25.5" x14ac:dyDescent="0.25">
      <c r="A75" s="74" t="s">
        <v>170</v>
      </c>
      <c r="B75" s="63" t="s">
        <v>236</v>
      </c>
      <c r="C75" s="63">
        <v>140708</v>
      </c>
      <c r="D75" s="53" t="s">
        <v>128</v>
      </c>
      <c r="E75" s="52" t="s">
        <v>23</v>
      </c>
      <c r="F75" s="54">
        <v>4</v>
      </c>
      <c r="G75" s="55">
        <v>150.91</v>
      </c>
      <c r="H75" s="112">
        <v>603.64</v>
      </c>
      <c r="I75" s="125"/>
      <c r="J75" s="8">
        <f t="shared" si="5"/>
        <v>0</v>
      </c>
    </row>
    <row r="76" spans="1:10" ht="25.5" x14ac:dyDescent="0.25">
      <c r="A76" s="74" t="s">
        <v>171</v>
      </c>
      <c r="B76" s="63" t="s">
        <v>236</v>
      </c>
      <c r="C76" s="63">
        <v>142201</v>
      </c>
      <c r="D76" s="53" t="s">
        <v>129</v>
      </c>
      <c r="E76" s="52" t="s">
        <v>17</v>
      </c>
      <c r="F76" s="54">
        <v>36</v>
      </c>
      <c r="G76" s="55">
        <v>18.86</v>
      </c>
      <c r="H76" s="112">
        <v>678.96</v>
      </c>
      <c r="I76" s="125"/>
      <c r="J76" s="8">
        <f t="shared" si="5"/>
        <v>0</v>
      </c>
    </row>
    <row r="77" spans="1:10" ht="25.5" x14ac:dyDescent="0.25">
      <c r="A77" s="74" t="s">
        <v>172</v>
      </c>
      <c r="B77" s="63" t="s">
        <v>236</v>
      </c>
      <c r="C77" s="63">
        <v>142202</v>
      </c>
      <c r="D77" s="53" t="s">
        <v>130</v>
      </c>
      <c r="E77" s="52" t="s">
        <v>17</v>
      </c>
      <c r="F77" s="54">
        <v>60</v>
      </c>
      <c r="G77" s="55">
        <v>28.28</v>
      </c>
      <c r="H77" s="112">
        <v>1696.8</v>
      </c>
      <c r="I77" s="125"/>
      <c r="J77" s="8">
        <f t="shared" si="5"/>
        <v>0</v>
      </c>
    </row>
    <row r="78" spans="1:10" ht="25.5" x14ac:dyDescent="0.25">
      <c r="A78" s="74" t="s">
        <v>173</v>
      </c>
      <c r="B78" s="52" t="s">
        <v>45</v>
      </c>
      <c r="C78" s="67">
        <v>86915</v>
      </c>
      <c r="D78" s="53" t="s">
        <v>83</v>
      </c>
      <c r="E78" s="52" t="s">
        <v>1</v>
      </c>
      <c r="F78" s="54">
        <v>6</v>
      </c>
      <c r="G78" s="55">
        <v>153.04</v>
      </c>
      <c r="H78" s="112">
        <v>918.24</v>
      </c>
      <c r="I78" s="125"/>
      <c r="J78" s="8">
        <f t="shared" si="5"/>
        <v>0</v>
      </c>
    </row>
    <row r="79" spans="1:10" ht="25.5" x14ac:dyDescent="0.25">
      <c r="A79" s="74" t="s">
        <v>183</v>
      </c>
      <c r="B79" s="52" t="s">
        <v>45</v>
      </c>
      <c r="C79" s="67">
        <v>86888</v>
      </c>
      <c r="D79" s="53" t="s">
        <v>81</v>
      </c>
      <c r="E79" s="52" t="s">
        <v>1</v>
      </c>
      <c r="F79" s="54">
        <v>2</v>
      </c>
      <c r="G79" s="55">
        <v>721.59</v>
      </c>
      <c r="H79" s="112">
        <v>1443.18</v>
      </c>
      <c r="I79" s="125"/>
      <c r="J79" s="8">
        <f t="shared" si="5"/>
        <v>0</v>
      </c>
    </row>
    <row r="80" spans="1:10" ht="25.5" x14ac:dyDescent="0.25">
      <c r="A80" s="74" t="s">
        <v>184</v>
      </c>
      <c r="B80" s="52" t="s">
        <v>45</v>
      </c>
      <c r="C80" s="67">
        <v>100849</v>
      </c>
      <c r="D80" s="53" t="s">
        <v>85</v>
      </c>
      <c r="E80" s="52" t="s">
        <v>1</v>
      </c>
      <c r="F80" s="54">
        <v>4</v>
      </c>
      <c r="G80" s="55">
        <v>65.59</v>
      </c>
      <c r="H80" s="112">
        <v>262.36</v>
      </c>
      <c r="I80" s="125"/>
      <c r="J80" s="8">
        <f t="shared" si="5"/>
        <v>0</v>
      </c>
    </row>
    <row r="81" spans="1:10" ht="25.5" x14ac:dyDescent="0.25">
      <c r="A81" s="83" t="s">
        <v>185</v>
      </c>
      <c r="B81" s="57" t="s">
        <v>45</v>
      </c>
      <c r="C81" s="67">
        <v>100860</v>
      </c>
      <c r="D81" s="58" t="s">
        <v>86</v>
      </c>
      <c r="E81" s="52" t="s">
        <v>1</v>
      </c>
      <c r="F81" s="54">
        <v>1</v>
      </c>
      <c r="G81" s="55">
        <v>150.47</v>
      </c>
      <c r="H81" s="115">
        <v>150.47</v>
      </c>
      <c r="I81" s="125"/>
      <c r="J81" s="8">
        <f t="shared" si="5"/>
        <v>0</v>
      </c>
    </row>
    <row r="82" spans="1:10" s="82" customFormat="1" ht="25.5" x14ac:dyDescent="0.25">
      <c r="A82" s="83" t="s">
        <v>226</v>
      </c>
      <c r="B82" s="63" t="s">
        <v>236</v>
      </c>
      <c r="C82" s="66">
        <v>170519</v>
      </c>
      <c r="D82" s="73" t="s">
        <v>25</v>
      </c>
      <c r="E82" s="52" t="s">
        <v>18</v>
      </c>
      <c r="F82" s="54">
        <v>2</v>
      </c>
      <c r="G82" s="55">
        <v>459.5</v>
      </c>
      <c r="H82" s="115">
        <v>919</v>
      </c>
      <c r="I82" s="125"/>
      <c r="J82" s="8">
        <f t="shared" si="5"/>
        <v>0</v>
      </c>
    </row>
    <row r="83" spans="1:10" s="82" customFormat="1" ht="25.5" x14ac:dyDescent="0.25">
      <c r="A83" s="83" t="s">
        <v>227</v>
      </c>
      <c r="B83" s="64" t="s">
        <v>45</v>
      </c>
      <c r="C83" s="67">
        <v>95544</v>
      </c>
      <c r="D83" s="73" t="s">
        <v>84</v>
      </c>
      <c r="E83" s="52" t="s">
        <v>1</v>
      </c>
      <c r="F83" s="54">
        <v>2</v>
      </c>
      <c r="G83" s="55">
        <v>80.290000000000006</v>
      </c>
      <c r="H83" s="115">
        <v>160.58000000000001</v>
      </c>
      <c r="I83" s="125"/>
      <c r="J83" s="8">
        <f t="shared" si="5"/>
        <v>0</v>
      </c>
    </row>
    <row r="84" spans="1:10" s="82" customFormat="1" x14ac:dyDescent="0.25">
      <c r="A84" s="83" t="s">
        <v>230</v>
      </c>
      <c r="B84" s="63" t="s">
        <v>236</v>
      </c>
      <c r="C84" s="66">
        <v>170220</v>
      </c>
      <c r="D84" s="73" t="s">
        <v>24</v>
      </c>
      <c r="E84" s="52" t="s">
        <v>14</v>
      </c>
      <c r="F84" s="54">
        <v>8.58</v>
      </c>
      <c r="G84" s="55">
        <v>733.77</v>
      </c>
      <c r="H84" s="115">
        <v>6295.75</v>
      </c>
      <c r="I84" s="125"/>
      <c r="J84" s="8">
        <f t="shared" si="5"/>
        <v>0</v>
      </c>
    </row>
    <row r="85" spans="1:10" s="82" customFormat="1" ht="25.5" x14ac:dyDescent="0.25">
      <c r="A85" s="83" t="s">
        <v>231</v>
      </c>
      <c r="B85" s="64" t="s">
        <v>45</v>
      </c>
      <c r="C85" s="67">
        <v>86900</v>
      </c>
      <c r="D85" s="73" t="s">
        <v>82</v>
      </c>
      <c r="E85" s="52" t="s">
        <v>1</v>
      </c>
      <c r="F85" s="54">
        <v>2</v>
      </c>
      <c r="G85" s="55">
        <v>331.46</v>
      </c>
      <c r="H85" s="115">
        <v>662.92</v>
      </c>
      <c r="I85" s="125"/>
      <c r="J85" s="8">
        <f t="shared" si="5"/>
        <v>0</v>
      </c>
    </row>
    <row r="86" spans="1:10" s="82" customFormat="1" ht="25.5" x14ac:dyDescent="0.25">
      <c r="A86" s="83" t="s">
        <v>232</v>
      </c>
      <c r="B86" s="64" t="s">
        <v>45</v>
      </c>
      <c r="C86" s="66">
        <v>86910</v>
      </c>
      <c r="D86" s="73" t="s">
        <v>213</v>
      </c>
      <c r="E86" s="52" t="s">
        <v>1</v>
      </c>
      <c r="F86" s="54">
        <v>2</v>
      </c>
      <c r="G86" s="55">
        <v>137.25</v>
      </c>
      <c r="H86" s="115">
        <v>274.5</v>
      </c>
      <c r="I86" s="125"/>
      <c r="J86" s="8">
        <f t="shared" si="5"/>
        <v>0</v>
      </c>
    </row>
    <row r="87" spans="1:10" x14ac:dyDescent="0.25">
      <c r="A87" s="61" t="s">
        <v>156</v>
      </c>
      <c r="B87" s="149" t="s">
        <v>157</v>
      </c>
      <c r="C87" s="150"/>
      <c r="D87" s="151"/>
      <c r="E87" s="52"/>
      <c r="F87" s="54"/>
      <c r="G87" s="55"/>
      <c r="H87" s="113">
        <v>22789.68</v>
      </c>
      <c r="I87" s="120"/>
      <c r="J87" s="60">
        <f>SUBTOTAL(9,J70:J86)</f>
        <v>0</v>
      </c>
    </row>
    <row r="88" spans="1:10" x14ac:dyDescent="0.25">
      <c r="A88" s="96">
        <v>8</v>
      </c>
      <c r="B88" s="97"/>
      <c r="C88" s="97"/>
      <c r="D88" s="98" t="s">
        <v>89</v>
      </c>
      <c r="E88" s="97"/>
      <c r="F88" s="97"/>
      <c r="G88" s="99"/>
      <c r="H88" s="111"/>
      <c r="I88" s="121"/>
      <c r="J88" s="95"/>
    </row>
    <row r="89" spans="1:10" ht="25.5" x14ac:dyDescent="0.25">
      <c r="A89" s="74" t="s">
        <v>174</v>
      </c>
      <c r="B89" s="63" t="s">
        <v>236</v>
      </c>
      <c r="C89" s="63">
        <v>151306</v>
      </c>
      <c r="D89" s="53" t="s">
        <v>131</v>
      </c>
      <c r="E89" s="52" t="s">
        <v>18</v>
      </c>
      <c r="F89" s="54">
        <v>3</v>
      </c>
      <c r="G89" s="55">
        <v>93.72</v>
      </c>
      <c r="H89" s="112">
        <v>281.16000000000003</v>
      </c>
      <c r="I89" s="125"/>
      <c r="J89" s="8">
        <f t="shared" ref="J89:J97" si="6">ROUND(F89*I89,2)</f>
        <v>0</v>
      </c>
    </row>
    <row r="90" spans="1:10" ht="25.5" x14ac:dyDescent="0.25">
      <c r="A90" s="74" t="s">
        <v>175</v>
      </c>
      <c r="B90" s="63" t="s">
        <v>236</v>
      </c>
      <c r="C90" s="63">
        <v>151601</v>
      </c>
      <c r="D90" s="53" t="s">
        <v>132</v>
      </c>
      <c r="E90" s="52" t="s">
        <v>17</v>
      </c>
      <c r="F90" s="54">
        <v>48</v>
      </c>
      <c r="G90" s="55">
        <v>18.87</v>
      </c>
      <c r="H90" s="112">
        <v>905.76</v>
      </c>
      <c r="I90" s="125"/>
      <c r="J90" s="8">
        <f t="shared" si="6"/>
        <v>0</v>
      </c>
    </row>
    <row r="91" spans="1:10" ht="25.5" x14ac:dyDescent="0.25">
      <c r="A91" s="74" t="s">
        <v>186</v>
      </c>
      <c r="B91" s="63" t="s">
        <v>236</v>
      </c>
      <c r="C91" s="63">
        <v>151602</v>
      </c>
      <c r="D91" s="53" t="s">
        <v>133</v>
      </c>
      <c r="E91" s="52" t="s">
        <v>17</v>
      </c>
      <c r="F91" s="54">
        <v>4</v>
      </c>
      <c r="G91" s="55">
        <v>28.28</v>
      </c>
      <c r="H91" s="112">
        <v>113.12</v>
      </c>
      <c r="I91" s="125"/>
      <c r="J91" s="8">
        <f t="shared" si="6"/>
        <v>0</v>
      </c>
    </row>
    <row r="92" spans="1:10" ht="38.25" x14ac:dyDescent="0.25">
      <c r="A92" s="74" t="s">
        <v>187</v>
      </c>
      <c r="B92" s="63" t="s">
        <v>236</v>
      </c>
      <c r="C92" s="63">
        <v>151801</v>
      </c>
      <c r="D92" s="53" t="s">
        <v>134</v>
      </c>
      <c r="E92" s="52" t="s">
        <v>18</v>
      </c>
      <c r="F92" s="54">
        <v>8</v>
      </c>
      <c r="G92" s="55">
        <v>316.87</v>
      </c>
      <c r="H92" s="112">
        <v>2534.96</v>
      </c>
      <c r="I92" s="125"/>
      <c r="J92" s="8">
        <f t="shared" si="6"/>
        <v>0</v>
      </c>
    </row>
    <row r="93" spans="1:10" ht="38.25" x14ac:dyDescent="0.25">
      <c r="A93" s="74" t="s">
        <v>188</v>
      </c>
      <c r="B93" s="63" t="s">
        <v>236</v>
      </c>
      <c r="C93" s="63">
        <v>151806</v>
      </c>
      <c r="D93" s="53" t="s">
        <v>135</v>
      </c>
      <c r="E93" s="52" t="s">
        <v>18</v>
      </c>
      <c r="F93" s="54">
        <v>5</v>
      </c>
      <c r="G93" s="55">
        <v>461.87</v>
      </c>
      <c r="H93" s="112">
        <v>2309.35</v>
      </c>
      <c r="I93" s="125"/>
      <c r="J93" s="8">
        <f t="shared" si="6"/>
        <v>0</v>
      </c>
    </row>
    <row r="94" spans="1:10" ht="38.25" x14ac:dyDescent="0.25">
      <c r="A94" s="74" t="s">
        <v>189</v>
      </c>
      <c r="B94" s="63" t="s">
        <v>236</v>
      </c>
      <c r="C94" s="63">
        <v>151803</v>
      </c>
      <c r="D94" s="53" t="s">
        <v>136</v>
      </c>
      <c r="E94" s="52" t="s">
        <v>18</v>
      </c>
      <c r="F94" s="54">
        <v>24</v>
      </c>
      <c r="G94" s="55">
        <v>323.66000000000003</v>
      </c>
      <c r="H94" s="112">
        <v>7767.84</v>
      </c>
      <c r="I94" s="125"/>
      <c r="J94" s="8">
        <f t="shared" si="6"/>
        <v>0</v>
      </c>
    </row>
    <row r="95" spans="1:10" ht="51" x14ac:dyDescent="0.25">
      <c r="A95" s="74" t="s">
        <v>190</v>
      </c>
      <c r="B95" s="63" t="s">
        <v>236</v>
      </c>
      <c r="C95" s="63">
        <v>151811</v>
      </c>
      <c r="D95" s="53" t="s">
        <v>137</v>
      </c>
      <c r="E95" s="52" t="s">
        <v>18</v>
      </c>
      <c r="F95" s="54">
        <v>15</v>
      </c>
      <c r="G95" s="55">
        <v>341.12</v>
      </c>
      <c r="H95" s="112">
        <v>5116.8</v>
      </c>
      <c r="I95" s="125"/>
      <c r="J95" s="8">
        <f t="shared" si="6"/>
        <v>0</v>
      </c>
    </row>
    <row r="96" spans="1:10" ht="51" x14ac:dyDescent="0.25">
      <c r="A96" s="74" t="s">
        <v>191</v>
      </c>
      <c r="B96" s="63" t="s">
        <v>236</v>
      </c>
      <c r="C96" s="67">
        <v>181005</v>
      </c>
      <c r="D96" s="69" t="s">
        <v>162</v>
      </c>
      <c r="E96" s="52" t="s">
        <v>18</v>
      </c>
      <c r="F96" s="54">
        <v>7</v>
      </c>
      <c r="G96" s="55">
        <v>317.79000000000002</v>
      </c>
      <c r="H96" s="112">
        <v>2224.5300000000002</v>
      </c>
      <c r="I96" s="125"/>
      <c r="J96" s="8">
        <f t="shared" si="6"/>
        <v>0</v>
      </c>
    </row>
    <row r="97" spans="1:10" ht="51" x14ac:dyDescent="0.25">
      <c r="A97" s="74" t="s">
        <v>192</v>
      </c>
      <c r="B97" s="63" t="s">
        <v>236</v>
      </c>
      <c r="C97" s="67">
        <v>181001</v>
      </c>
      <c r="D97" s="69" t="s">
        <v>161</v>
      </c>
      <c r="E97" s="52" t="s">
        <v>18</v>
      </c>
      <c r="F97" s="54">
        <v>3</v>
      </c>
      <c r="G97" s="55">
        <v>180.41</v>
      </c>
      <c r="H97" s="112">
        <v>541.23</v>
      </c>
      <c r="I97" s="125"/>
      <c r="J97" s="8">
        <f t="shared" si="6"/>
        <v>0</v>
      </c>
    </row>
    <row r="98" spans="1:10" x14ac:dyDescent="0.25">
      <c r="A98" s="74"/>
      <c r="B98" s="86"/>
      <c r="C98" s="66"/>
      <c r="D98" s="87"/>
      <c r="E98" s="52"/>
      <c r="F98" s="54"/>
      <c r="G98" s="55"/>
      <c r="H98" s="112"/>
      <c r="I98" s="120"/>
      <c r="J98" s="8"/>
    </row>
    <row r="99" spans="1:10" x14ac:dyDescent="0.25">
      <c r="A99" s="61" t="s">
        <v>158</v>
      </c>
      <c r="B99" s="149" t="s">
        <v>159</v>
      </c>
      <c r="C99" s="150"/>
      <c r="D99" s="151"/>
      <c r="E99" s="52"/>
      <c r="F99" s="54"/>
      <c r="G99" s="55"/>
      <c r="H99" s="113">
        <v>21794.75</v>
      </c>
      <c r="I99" s="120"/>
      <c r="J99" s="60">
        <f>SUBTOTAL(9,J89:J97)</f>
        <v>0</v>
      </c>
    </row>
    <row r="100" spans="1:10" x14ac:dyDescent="0.25">
      <c r="A100" s="96">
        <v>9</v>
      </c>
      <c r="B100" s="97"/>
      <c r="C100" s="97"/>
      <c r="D100" s="98" t="s">
        <v>22</v>
      </c>
      <c r="E100" s="97"/>
      <c r="F100" s="100"/>
      <c r="G100" s="99"/>
      <c r="H100" s="111"/>
      <c r="I100" s="121"/>
      <c r="J100" s="95"/>
    </row>
    <row r="101" spans="1:10" x14ac:dyDescent="0.25">
      <c r="A101" s="70" t="s">
        <v>176</v>
      </c>
      <c r="B101" s="63" t="s">
        <v>236</v>
      </c>
      <c r="C101" s="63">
        <v>110210</v>
      </c>
      <c r="D101" s="69" t="s">
        <v>138</v>
      </c>
      <c r="E101" s="52" t="s">
        <v>14</v>
      </c>
      <c r="F101" s="54">
        <v>473.87</v>
      </c>
      <c r="G101" s="55">
        <v>114.5</v>
      </c>
      <c r="H101" s="112">
        <v>54258.12</v>
      </c>
      <c r="I101" s="125"/>
      <c r="J101" s="8">
        <f t="shared" ref="J101:J102" si="7">ROUND(F101*I101,2)</f>
        <v>0</v>
      </c>
    </row>
    <row r="102" spans="1:10" ht="25.5" x14ac:dyDescent="0.25">
      <c r="A102" s="70" t="s">
        <v>177</v>
      </c>
      <c r="B102" s="52" t="s">
        <v>45</v>
      </c>
      <c r="C102" s="63">
        <v>96122</v>
      </c>
      <c r="D102" s="53" t="s">
        <v>8</v>
      </c>
      <c r="E102" s="52" t="s">
        <v>0</v>
      </c>
      <c r="F102" s="54">
        <v>400.18</v>
      </c>
      <c r="G102" s="55">
        <v>70.75</v>
      </c>
      <c r="H102" s="112">
        <v>28312.74</v>
      </c>
      <c r="I102" s="125"/>
      <c r="J102" s="8">
        <f t="shared" si="7"/>
        <v>0</v>
      </c>
    </row>
    <row r="103" spans="1:10" x14ac:dyDescent="0.25">
      <c r="A103" s="61" t="s">
        <v>178</v>
      </c>
      <c r="B103" s="149" t="s">
        <v>179</v>
      </c>
      <c r="C103" s="150"/>
      <c r="D103" s="151"/>
      <c r="E103" s="52"/>
      <c r="F103" s="54"/>
      <c r="G103" s="55"/>
      <c r="H103" s="113">
        <v>82570.86</v>
      </c>
      <c r="I103" s="120"/>
      <c r="J103" s="60">
        <f>SUBTOTAL(9,J101:J102)</f>
        <v>0</v>
      </c>
    </row>
    <row r="104" spans="1:10" x14ac:dyDescent="0.25">
      <c r="A104" s="96">
        <v>10</v>
      </c>
      <c r="B104" s="97"/>
      <c r="C104" s="97"/>
      <c r="D104" s="98" t="s">
        <v>95</v>
      </c>
      <c r="E104" s="97"/>
      <c r="F104" s="100"/>
      <c r="G104" s="99"/>
      <c r="H104" s="111"/>
      <c r="I104" s="121"/>
      <c r="J104" s="95"/>
    </row>
    <row r="105" spans="1:10" x14ac:dyDescent="0.25">
      <c r="A105" s="76" t="s">
        <v>193</v>
      </c>
      <c r="B105" s="63" t="s">
        <v>236</v>
      </c>
      <c r="C105" s="67">
        <v>10220</v>
      </c>
      <c r="D105" s="53" t="s">
        <v>139</v>
      </c>
      <c r="E105" s="52" t="s">
        <v>14</v>
      </c>
      <c r="F105" s="54">
        <v>0.39</v>
      </c>
      <c r="G105" s="55">
        <v>4.55</v>
      </c>
      <c r="H105" s="112">
        <v>1.77</v>
      </c>
      <c r="I105" s="125"/>
      <c r="J105" s="8">
        <f t="shared" ref="J105:J114" si="8">ROUND(F105*I105,2)</f>
        <v>0</v>
      </c>
    </row>
    <row r="106" spans="1:10" ht="25.5" x14ac:dyDescent="0.25">
      <c r="A106" s="76" t="s">
        <v>194</v>
      </c>
      <c r="B106" s="52" t="s">
        <v>45</v>
      </c>
      <c r="C106" s="67">
        <v>93205</v>
      </c>
      <c r="D106" s="53" t="s">
        <v>4</v>
      </c>
      <c r="E106" s="52" t="s">
        <v>0</v>
      </c>
      <c r="F106" s="54">
        <v>1.56</v>
      </c>
      <c r="G106" s="55">
        <v>99.31</v>
      </c>
      <c r="H106" s="112">
        <v>154.91999999999999</v>
      </c>
      <c r="I106" s="125"/>
      <c r="J106" s="8">
        <f t="shared" si="8"/>
        <v>0</v>
      </c>
    </row>
    <row r="107" spans="1:10" ht="38.25" x14ac:dyDescent="0.25">
      <c r="A107" s="76" t="s">
        <v>195</v>
      </c>
      <c r="B107" s="52" t="s">
        <v>45</v>
      </c>
      <c r="C107" s="66">
        <v>103322</v>
      </c>
      <c r="D107" s="53" t="s">
        <v>160</v>
      </c>
      <c r="E107" s="52" t="s">
        <v>2</v>
      </c>
      <c r="F107" s="54">
        <v>4.0999999999999996</v>
      </c>
      <c r="G107" s="55">
        <v>85.03</v>
      </c>
      <c r="H107" s="112">
        <v>348.62</v>
      </c>
      <c r="I107" s="125"/>
      <c r="J107" s="8">
        <f t="shared" si="8"/>
        <v>0</v>
      </c>
    </row>
    <row r="108" spans="1:10" x14ac:dyDescent="0.25">
      <c r="A108" s="76" t="s">
        <v>196</v>
      </c>
      <c r="B108" s="63" t="s">
        <v>236</v>
      </c>
      <c r="C108" s="67">
        <v>130112</v>
      </c>
      <c r="D108" s="53" t="s">
        <v>140</v>
      </c>
      <c r="E108" s="52" t="s">
        <v>14</v>
      </c>
      <c r="F108" s="54">
        <v>2.6</v>
      </c>
      <c r="G108" s="55">
        <v>77.010000000000005</v>
      </c>
      <c r="H108" s="112">
        <v>200.23</v>
      </c>
      <c r="I108" s="125"/>
      <c r="J108" s="8">
        <f t="shared" si="8"/>
        <v>0</v>
      </c>
    </row>
    <row r="109" spans="1:10" ht="25.5" x14ac:dyDescent="0.25">
      <c r="A109" s="76" t="s">
        <v>197</v>
      </c>
      <c r="B109" s="63" t="s">
        <v>236</v>
      </c>
      <c r="C109" s="63">
        <v>120101</v>
      </c>
      <c r="D109" s="53" t="s">
        <v>115</v>
      </c>
      <c r="E109" s="52" t="s">
        <v>14</v>
      </c>
      <c r="F109" s="54">
        <v>7.93</v>
      </c>
      <c r="G109" s="55">
        <v>10.6</v>
      </c>
      <c r="H109" s="112">
        <v>84.06</v>
      </c>
      <c r="I109" s="125"/>
      <c r="J109" s="8">
        <f t="shared" si="8"/>
        <v>0</v>
      </c>
    </row>
    <row r="110" spans="1:10" ht="25.5" x14ac:dyDescent="0.25">
      <c r="A110" s="76" t="s">
        <v>198</v>
      </c>
      <c r="B110" s="63" t="s">
        <v>236</v>
      </c>
      <c r="C110" s="67">
        <v>110301</v>
      </c>
      <c r="D110" s="53" t="s">
        <v>141</v>
      </c>
      <c r="E110" s="52" t="s">
        <v>14</v>
      </c>
      <c r="F110" s="54">
        <v>7.93</v>
      </c>
      <c r="G110" s="55">
        <v>58.32</v>
      </c>
      <c r="H110" s="112">
        <v>462.48</v>
      </c>
      <c r="I110" s="125"/>
      <c r="J110" s="8">
        <f t="shared" si="8"/>
        <v>0</v>
      </c>
    </row>
    <row r="111" spans="1:10" ht="38.25" x14ac:dyDescent="0.25">
      <c r="A111" s="76" t="s">
        <v>199</v>
      </c>
      <c r="B111" s="63" t="s">
        <v>236</v>
      </c>
      <c r="C111" s="67">
        <v>120232</v>
      </c>
      <c r="D111" s="53" t="s">
        <v>142</v>
      </c>
      <c r="E111" s="52" t="s">
        <v>14</v>
      </c>
      <c r="F111" s="54">
        <v>7.93</v>
      </c>
      <c r="G111" s="55">
        <v>152.76</v>
      </c>
      <c r="H111" s="112">
        <v>1211.3900000000001</v>
      </c>
      <c r="I111" s="125"/>
      <c r="J111" s="8">
        <f t="shared" si="8"/>
        <v>0</v>
      </c>
    </row>
    <row r="112" spans="1:10" x14ac:dyDescent="0.25">
      <c r="A112" s="76" t="s">
        <v>200</v>
      </c>
      <c r="B112" s="52" t="s">
        <v>45</v>
      </c>
      <c r="C112" s="66">
        <v>100717</v>
      </c>
      <c r="D112" s="53" t="s">
        <v>87</v>
      </c>
      <c r="E112" s="52" t="s">
        <v>2</v>
      </c>
      <c r="F112" s="54">
        <v>5.53</v>
      </c>
      <c r="G112" s="55">
        <v>17.05</v>
      </c>
      <c r="H112" s="112">
        <v>94.29</v>
      </c>
      <c r="I112" s="125"/>
      <c r="J112" s="8">
        <f t="shared" si="8"/>
        <v>0</v>
      </c>
    </row>
    <row r="113" spans="1:10" ht="51" x14ac:dyDescent="0.25">
      <c r="A113" s="76" t="s">
        <v>201</v>
      </c>
      <c r="B113" s="63" t="s">
        <v>236</v>
      </c>
      <c r="C113" s="67">
        <v>90101</v>
      </c>
      <c r="D113" s="53" t="s">
        <v>143</v>
      </c>
      <c r="E113" s="52" t="s">
        <v>14</v>
      </c>
      <c r="F113" s="54">
        <v>2.42</v>
      </c>
      <c r="G113" s="55">
        <v>307</v>
      </c>
      <c r="H113" s="112">
        <v>742.94</v>
      </c>
      <c r="I113" s="125"/>
      <c r="J113" s="8">
        <f t="shared" si="8"/>
        <v>0</v>
      </c>
    </row>
    <row r="114" spans="1:10" ht="25.5" x14ac:dyDescent="0.25">
      <c r="A114" s="76" t="s">
        <v>202</v>
      </c>
      <c r="B114" s="52" t="s">
        <v>45</v>
      </c>
      <c r="C114" s="67">
        <v>94447</v>
      </c>
      <c r="D114" s="53" t="s">
        <v>76</v>
      </c>
      <c r="E114" s="52" t="s">
        <v>2</v>
      </c>
      <c r="F114" s="54">
        <v>2.42</v>
      </c>
      <c r="G114" s="55">
        <v>60.9</v>
      </c>
      <c r="H114" s="112">
        <v>147.38</v>
      </c>
      <c r="I114" s="125"/>
      <c r="J114" s="8">
        <f t="shared" si="8"/>
        <v>0</v>
      </c>
    </row>
    <row r="115" spans="1:10" x14ac:dyDescent="0.25">
      <c r="A115" s="61" t="s">
        <v>203</v>
      </c>
      <c r="B115" s="149" t="s">
        <v>208</v>
      </c>
      <c r="C115" s="150"/>
      <c r="D115" s="151"/>
      <c r="E115" s="52"/>
      <c r="F115" s="54"/>
      <c r="G115" s="55"/>
      <c r="H115" s="113">
        <v>3448.0800000000004</v>
      </c>
      <c r="I115" s="120"/>
      <c r="J115" s="60">
        <f>SUBTOTAL(9,J105:J114)</f>
        <v>0</v>
      </c>
    </row>
    <row r="116" spans="1:10" x14ac:dyDescent="0.25">
      <c r="A116" s="96">
        <v>11</v>
      </c>
      <c r="B116" s="97"/>
      <c r="C116" s="97"/>
      <c r="D116" s="98" t="s">
        <v>204</v>
      </c>
      <c r="E116" s="97"/>
      <c r="F116" s="100"/>
      <c r="G116" s="99"/>
      <c r="H116" s="111"/>
      <c r="I116" s="121"/>
      <c r="J116" s="95"/>
    </row>
    <row r="117" spans="1:10" x14ac:dyDescent="0.25">
      <c r="A117" s="76" t="s">
        <v>205</v>
      </c>
      <c r="B117" s="63" t="s">
        <v>236</v>
      </c>
      <c r="C117" s="67">
        <v>200401</v>
      </c>
      <c r="D117" s="53" t="s">
        <v>209</v>
      </c>
      <c r="E117" s="52" t="s">
        <v>14</v>
      </c>
      <c r="F117" s="54">
        <v>575.88</v>
      </c>
      <c r="G117" s="55">
        <v>13.31</v>
      </c>
      <c r="H117" s="112">
        <v>7664.96</v>
      </c>
      <c r="I117" s="125"/>
      <c r="J117" s="8">
        <f t="shared" ref="J117" si="9">ROUND(F117*I117,2)</f>
        <v>0</v>
      </c>
    </row>
    <row r="118" spans="1:10" x14ac:dyDescent="0.25">
      <c r="A118" s="61" t="s">
        <v>206</v>
      </c>
      <c r="B118" s="149" t="s">
        <v>207</v>
      </c>
      <c r="C118" s="150"/>
      <c r="D118" s="151"/>
      <c r="E118" s="52"/>
      <c r="F118" s="54"/>
      <c r="G118" s="55"/>
      <c r="H118" s="113">
        <v>7664.96</v>
      </c>
      <c r="I118" s="120"/>
      <c r="J118" s="60">
        <f>SUBTOTAL(9,J117:J117)</f>
        <v>0</v>
      </c>
    </row>
    <row r="119" spans="1:10" ht="15.75" thickBot="1" x14ac:dyDescent="0.3">
      <c r="A119" s="182" t="s">
        <v>73</v>
      </c>
      <c r="B119" s="183"/>
      <c r="C119" s="183"/>
      <c r="D119" s="183"/>
      <c r="E119" s="183"/>
      <c r="F119" s="183"/>
      <c r="G119" s="184"/>
      <c r="H119" s="101">
        <v>528930.44999999972</v>
      </c>
      <c r="I119" s="122"/>
      <c r="J119" s="123">
        <f>SUBTOTAL(9,J20:J118)</f>
        <v>0</v>
      </c>
    </row>
    <row r="120" spans="1:10" ht="71.25" customHeight="1" x14ac:dyDescent="0.25">
      <c r="A120" s="162" t="s">
        <v>238</v>
      </c>
      <c r="B120" s="163"/>
      <c r="C120" s="163"/>
      <c r="D120" s="163"/>
      <c r="E120" s="163"/>
      <c r="F120" s="163"/>
      <c r="G120" s="163"/>
      <c r="H120" s="164"/>
      <c r="J120" s="116"/>
    </row>
    <row r="121" spans="1:10" x14ac:dyDescent="0.25">
      <c r="A121" s="10"/>
      <c r="B121" s="10"/>
      <c r="C121" s="65"/>
      <c r="D121" s="10"/>
      <c r="E121" s="11"/>
      <c r="F121" s="10"/>
      <c r="G121" s="10"/>
      <c r="H121" s="10"/>
    </row>
    <row r="122" spans="1:10" x14ac:dyDescent="0.25">
      <c r="A122" s="11"/>
      <c r="B122" s="11"/>
      <c r="C122" s="11"/>
      <c r="D122" s="11"/>
      <c r="E122" s="11"/>
      <c r="F122" s="11"/>
      <c r="G122" s="11"/>
      <c r="H122" s="11"/>
    </row>
  </sheetData>
  <sheetProtection algorithmName="SHA-512" hashValue="vgmsFFQ2U97/Z41OK2485YpiSNtv0DfW1L6ty8KUR87ulGqJF/+86K6URcF42PV5m1Gmlv1U0yOeKRdnFykEeA==" saltValue="P+wD2Ou/2/YNsxiT2vQ1zg==" spinCount="100000" sheet="1" objects="1" scenarios="1"/>
  <protectedRanges>
    <protectedRange algorithmName="SHA-512" hashValue="9TG7lhNWQe6GUI0dfOvhWyPnusMQwVrZNWDQe6at27cCcGGvTveTDrDhn7Yoxsdf1ZMWa7h65W+pc90yokid9w==" saltValue="EzOJXI9cANkyQ3SiCq0ojw==" spinCount="100000" sqref="I1 J118" name="Intervalo1"/>
  </protectedRanges>
  <mergeCells count="41">
    <mergeCell ref="B34:D34"/>
    <mergeCell ref="B118:D118"/>
    <mergeCell ref="A10:B10"/>
    <mergeCell ref="A12:B12"/>
    <mergeCell ref="A120:H120"/>
    <mergeCell ref="B23:D23"/>
    <mergeCell ref="A13:B13"/>
    <mergeCell ref="A14:B14"/>
    <mergeCell ref="A17:A19"/>
    <mergeCell ref="B17:B19"/>
    <mergeCell ref="C17:C19"/>
    <mergeCell ref="D17:D19"/>
    <mergeCell ref="E17:H17"/>
    <mergeCell ref="E18:E19"/>
    <mergeCell ref="F18:F19"/>
    <mergeCell ref="H18:H19"/>
    <mergeCell ref="A119:G119"/>
    <mergeCell ref="B48:D48"/>
    <mergeCell ref="B38:D38"/>
    <mergeCell ref="B115:D115"/>
    <mergeCell ref="B54:D54"/>
    <mergeCell ref="B68:D68"/>
    <mergeCell ref="B87:D87"/>
    <mergeCell ref="B99:D99"/>
    <mergeCell ref="B103:D103"/>
    <mergeCell ref="J18:J19"/>
    <mergeCell ref="I17:J17"/>
    <mergeCell ref="I1:J6"/>
    <mergeCell ref="A1:H2"/>
    <mergeCell ref="A3:H3"/>
    <mergeCell ref="A4:H4"/>
    <mergeCell ref="A5:H5"/>
    <mergeCell ref="I7:J16"/>
    <mergeCell ref="C10:H10"/>
    <mergeCell ref="C15:G15"/>
    <mergeCell ref="A7:H7"/>
    <mergeCell ref="C9:G9"/>
    <mergeCell ref="C12:G12"/>
    <mergeCell ref="C13:G13"/>
    <mergeCell ref="A9:B9"/>
    <mergeCell ref="A15:B15"/>
  </mergeCells>
  <phoneticPr fontId="47" type="noConversion"/>
  <pageMargins left="0.511811024" right="0.511811024" top="0.78740157499999996" bottom="0.78740157499999996" header="0.31496062000000002" footer="0.31496062000000002"/>
  <pageSetup paperSize="9" scale="54" fitToHeight="0" orientation="portrait" r:id="rId1"/>
  <rowBreaks count="1" manualBreakCount="1">
    <brk id="115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view="pageBreakPreview" topLeftCell="A19" zoomScaleNormal="100" zoomScaleSheetLayoutView="100" workbookViewId="0">
      <selection activeCell="E28" sqref="E28"/>
    </sheetView>
  </sheetViews>
  <sheetFormatPr defaultRowHeight="15" x14ac:dyDescent="0.25"/>
  <cols>
    <col min="1" max="1" width="11.85546875" customWidth="1"/>
    <col min="2" max="2" width="35.5703125" customWidth="1"/>
  </cols>
  <sheetData>
    <row r="1" spans="1:5" ht="15.75" x14ac:dyDescent="0.25">
      <c r="A1" s="41"/>
      <c r="B1" s="42" t="s">
        <v>220</v>
      </c>
      <c r="C1" s="42"/>
      <c r="D1" s="42"/>
      <c r="E1" s="44"/>
    </row>
    <row r="2" spans="1:5" ht="15.75" x14ac:dyDescent="0.25">
      <c r="A2" s="27"/>
      <c r="B2" s="13"/>
      <c r="C2" s="13"/>
      <c r="D2" s="13"/>
      <c r="E2" s="43"/>
    </row>
    <row r="3" spans="1:5" ht="37.5" customHeight="1" x14ac:dyDescent="0.25">
      <c r="A3" s="28" t="s">
        <v>97</v>
      </c>
      <c r="B3" s="187" t="s">
        <v>110</v>
      </c>
      <c r="C3" s="188"/>
      <c r="D3" s="188"/>
      <c r="E3" s="14"/>
    </row>
    <row r="4" spans="1:5" x14ac:dyDescent="0.25">
      <c r="A4" s="28"/>
      <c r="B4" s="189"/>
      <c r="C4" s="190"/>
      <c r="D4" s="190"/>
      <c r="E4" s="45"/>
    </row>
    <row r="5" spans="1:5" x14ac:dyDescent="0.25">
      <c r="A5" s="29"/>
      <c r="B5" s="15"/>
      <c r="C5" s="30"/>
      <c r="D5" s="31"/>
      <c r="E5" s="45"/>
    </row>
    <row r="6" spans="1:5" x14ac:dyDescent="0.25">
      <c r="A6" s="185" t="s">
        <v>98</v>
      </c>
      <c r="B6" s="186"/>
      <c r="C6" s="186"/>
      <c r="D6" s="186"/>
      <c r="E6" s="45"/>
    </row>
    <row r="7" spans="1:5" x14ac:dyDescent="0.25">
      <c r="A7" s="32"/>
      <c r="B7" s="191" t="s">
        <v>99</v>
      </c>
      <c r="C7" s="191"/>
      <c r="D7" s="191"/>
      <c r="E7" s="14"/>
    </row>
    <row r="8" spans="1:5" x14ac:dyDescent="0.25">
      <c r="A8" s="32"/>
      <c r="B8" s="16"/>
      <c r="C8" s="33"/>
      <c r="D8" s="34"/>
      <c r="E8" s="14"/>
    </row>
    <row r="9" spans="1:5" x14ac:dyDescent="0.25">
      <c r="A9" s="185" t="s">
        <v>100</v>
      </c>
      <c r="B9" s="186"/>
      <c r="C9" s="186"/>
      <c r="D9" s="186"/>
      <c r="E9" s="16"/>
    </row>
    <row r="10" spans="1:5" ht="17.25" customHeight="1" x14ac:dyDescent="0.25">
      <c r="A10" s="32"/>
      <c r="B10" s="191" t="s">
        <v>101</v>
      </c>
      <c r="C10" s="191"/>
      <c r="D10" s="191"/>
      <c r="E10" s="36"/>
    </row>
    <row r="11" spans="1:5" ht="19.5" customHeight="1" x14ac:dyDescent="0.25">
      <c r="A11" s="32"/>
      <c r="B11" s="21"/>
      <c r="C11" s="21"/>
      <c r="D11" s="21"/>
      <c r="E11" s="16"/>
    </row>
    <row r="12" spans="1:5" ht="20.25" customHeight="1" x14ac:dyDescent="0.25">
      <c r="A12" s="185" t="s">
        <v>102</v>
      </c>
      <c r="B12" s="186"/>
      <c r="C12" s="186"/>
      <c r="D12" s="186"/>
      <c r="E12" s="16"/>
    </row>
    <row r="13" spans="1:5" ht="20.25" customHeight="1" x14ac:dyDescent="0.25">
      <c r="A13" s="35"/>
      <c r="B13" s="36"/>
      <c r="C13" s="22"/>
      <c r="D13" s="22"/>
      <c r="E13" s="46"/>
    </row>
    <row r="14" spans="1:5" ht="20.25" customHeight="1" x14ac:dyDescent="0.25">
      <c r="A14" s="37"/>
      <c r="B14" s="107" t="s">
        <v>243</v>
      </c>
      <c r="C14" s="17">
        <v>4.0599999999999996</v>
      </c>
      <c r="D14" s="18" t="s">
        <v>103</v>
      </c>
      <c r="E14" s="47"/>
    </row>
    <row r="15" spans="1:5" ht="20.25" customHeight="1" x14ac:dyDescent="0.25">
      <c r="A15" s="37"/>
      <c r="B15" s="107" t="s">
        <v>244</v>
      </c>
      <c r="C15" s="17">
        <v>8.19</v>
      </c>
      <c r="D15" s="18" t="s">
        <v>103</v>
      </c>
      <c r="E15" s="36"/>
    </row>
    <row r="16" spans="1:5" ht="18.75" customHeight="1" x14ac:dyDescent="0.25">
      <c r="A16" s="37"/>
      <c r="B16" s="107" t="s">
        <v>247</v>
      </c>
      <c r="C16" s="17">
        <v>1</v>
      </c>
      <c r="D16" s="18" t="s">
        <v>103</v>
      </c>
      <c r="E16" s="16"/>
    </row>
    <row r="17" spans="1:5" ht="16.5" customHeight="1" x14ac:dyDescent="0.25">
      <c r="A17" s="37"/>
      <c r="B17" s="107" t="s">
        <v>246</v>
      </c>
      <c r="C17" s="17">
        <v>0.61</v>
      </c>
      <c r="D17" s="18" t="s">
        <v>103</v>
      </c>
      <c r="E17" s="16"/>
    </row>
    <row r="18" spans="1:5" x14ac:dyDescent="0.25">
      <c r="A18" s="32"/>
      <c r="B18" s="19"/>
      <c r="C18" s="20"/>
      <c r="D18" s="18"/>
      <c r="E18" s="36"/>
    </row>
    <row r="19" spans="1:5" x14ac:dyDescent="0.25">
      <c r="A19" s="37"/>
      <c r="B19" s="107" t="s">
        <v>248</v>
      </c>
      <c r="C19" s="17">
        <v>8</v>
      </c>
      <c r="D19" s="18" t="s">
        <v>103</v>
      </c>
      <c r="E19" s="16"/>
    </row>
    <row r="20" spans="1:5" x14ac:dyDescent="0.25">
      <c r="A20" s="32"/>
      <c r="B20" s="16"/>
      <c r="C20" s="21"/>
      <c r="D20" s="21"/>
      <c r="E20" s="16"/>
    </row>
    <row r="21" spans="1:5" x14ac:dyDescent="0.25">
      <c r="A21" s="185" t="s">
        <v>104</v>
      </c>
      <c r="B21" s="186"/>
      <c r="C21" s="186"/>
      <c r="D21" s="186"/>
      <c r="E21" s="16"/>
    </row>
    <row r="22" spans="1:5" x14ac:dyDescent="0.25">
      <c r="A22" s="35"/>
      <c r="B22" s="36"/>
      <c r="C22" s="22"/>
      <c r="D22" s="22"/>
      <c r="E22" s="16"/>
    </row>
    <row r="23" spans="1:5" ht="15.75" customHeight="1" x14ac:dyDescent="0.25">
      <c r="A23" s="37"/>
      <c r="B23" s="23" t="s">
        <v>245</v>
      </c>
      <c r="C23" s="24">
        <f>SUM(C24:C26)</f>
        <v>8.65</v>
      </c>
      <c r="D23" s="25" t="s">
        <v>103</v>
      </c>
      <c r="E23" s="16"/>
    </row>
    <row r="24" spans="1:5" ht="15.75" customHeight="1" x14ac:dyDescent="0.25">
      <c r="A24" s="32"/>
      <c r="B24" s="26" t="s">
        <v>105</v>
      </c>
      <c r="C24" s="17">
        <v>5</v>
      </c>
      <c r="D24" s="18" t="s">
        <v>103</v>
      </c>
      <c r="E24" s="16"/>
    </row>
    <row r="25" spans="1:5" ht="13.5" customHeight="1" x14ac:dyDescent="0.25">
      <c r="A25" s="32"/>
      <c r="B25" s="26" t="s">
        <v>106</v>
      </c>
      <c r="C25" s="20">
        <v>0.65</v>
      </c>
      <c r="D25" s="20" t="s">
        <v>103</v>
      </c>
      <c r="E25" s="16"/>
    </row>
    <row r="26" spans="1:5" ht="12" customHeight="1" x14ac:dyDescent="0.25">
      <c r="A26" s="32"/>
      <c r="B26" s="26" t="s">
        <v>107</v>
      </c>
      <c r="C26" s="20">
        <v>3</v>
      </c>
      <c r="D26" s="20" t="s">
        <v>103</v>
      </c>
      <c r="E26" s="16"/>
    </row>
    <row r="27" spans="1:5" ht="15" customHeight="1" x14ac:dyDescent="0.25">
      <c r="A27" s="32"/>
      <c r="B27" s="16"/>
      <c r="C27" s="21"/>
      <c r="D27" s="21"/>
      <c r="E27" s="16"/>
    </row>
    <row r="28" spans="1:5" x14ac:dyDescent="0.25">
      <c r="A28" s="185" t="s">
        <v>108</v>
      </c>
      <c r="B28" s="186"/>
      <c r="C28" s="186"/>
      <c r="D28" s="186"/>
      <c r="E28" s="46"/>
    </row>
    <row r="29" spans="1:5" x14ac:dyDescent="0.25">
      <c r="A29" s="35"/>
      <c r="B29" s="36"/>
      <c r="C29" s="22"/>
      <c r="D29" s="38"/>
      <c r="E29" s="16"/>
    </row>
    <row r="30" spans="1:5" ht="15.75" thickBot="1" x14ac:dyDescent="0.3">
      <c r="A30" s="37" t="s">
        <v>109</v>
      </c>
      <c r="B30" s="109" t="s">
        <v>249</v>
      </c>
      <c r="C30" s="192">
        <f>(1+(C14+C15+C16)/100)*(1+C17/100)*(1+C19/100)/(1-C23/100)-1</f>
        <v>0.34708364532019731</v>
      </c>
      <c r="D30" s="193"/>
      <c r="E30" s="16"/>
    </row>
    <row r="31" spans="1:5" x14ac:dyDescent="0.25">
      <c r="A31" s="32"/>
      <c r="B31" s="108" t="s">
        <v>250</v>
      </c>
      <c r="C31" s="194"/>
      <c r="D31" s="195"/>
      <c r="E31" s="16"/>
    </row>
    <row r="32" spans="1:5" x14ac:dyDescent="0.25">
      <c r="A32" s="32"/>
      <c r="B32" s="16"/>
      <c r="C32" s="39"/>
      <c r="D32" s="16"/>
      <c r="E32" s="46"/>
    </row>
    <row r="33" spans="1:5" s="65" customFormat="1" ht="12.75" x14ac:dyDescent="0.2">
      <c r="C33" s="78"/>
    </row>
    <row r="34" spans="1:5" s="65" customFormat="1" ht="12.75" x14ac:dyDescent="0.2">
      <c r="A34" s="79" t="s">
        <v>214</v>
      </c>
      <c r="B34" s="80" t="s">
        <v>239</v>
      </c>
      <c r="C34" s="78"/>
    </row>
    <row r="35" spans="1:5" s="65" customFormat="1" ht="12.75" x14ac:dyDescent="0.2">
      <c r="A35" s="79" t="s">
        <v>215</v>
      </c>
      <c r="B35" s="81" t="s">
        <v>240</v>
      </c>
      <c r="C35" s="78"/>
    </row>
    <row r="36" spans="1:5" s="65" customFormat="1" ht="12.75" x14ac:dyDescent="0.2">
      <c r="C36" s="78"/>
    </row>
    <row r="37" spans="1:5" s="65" customFormat="1" ht="12.75" x14ac:dyDescent="0.2">
      <c r="C37" s="78"/>
    </row>
    <row r="38" spans="1:5" s="65" customFormat="1" ht="12.75" x14ac:dyDescent="0.2"/>
    <row r="39" spans="1:5" s="65" customFormat="1" ht="12.75" x14ac:dyDescent="0.2">
      <c r="C39" s="78"/>
    </row>
    <row r="40" spans="1:5" s="65" customFormat="1" ht="12.75" x14ac:dyDescent="0.2">
      <c r="B40" s="80" t="s">
        <v>216</v>
      </c>
      <c r="C40" s="78"/>
    </row>
    <row r="41" spans="1:5" s="65" customFormat="1" ht="12.75" x14ac:dyDescent="0.2">
      <c r="A41" s="79" t="s">
        <v>217</v>
      </c>
      <c r="B41" s="81" t="s">
        <v>235</v>
      </c>
      <c r="C41" s="78"/>
    </row>
    <row r="42" spans="1:5" s="65" customFormat="1" ht="12.75" x14ac:dyDescent="0.2">
      <c r="A42" s="79" t="s">
        <v>218</v>
      </c>
      <c r="B42" s="81" t="s">
        <v>219</v>
      </c>
      <c r="C42" s="78"/>
    </row>
    <row r="43" spans="1:5" ht="15.75" thickBot="1" x14ac:dyDescent="0.3">
      <c r="A43" s="32"/>
      <c r="B43" s="16"/>
      <c r="C43" s="39"/>
      <c r="D43" s="16"/>
      <c r="E43" s="16"/>
    </row>
    <row r="44" spans="1:5" x14ac:dyDescent="0.25">
      <c r="E44" s="40"/>
    </row>
  </sheetData>
  <sheetProtection algorithmName="SHA-512" hashValue="dqzGby+L4L1r0SM+T2pHLPhKE6myMN/pmrjKPT3DMMd8XhBsFIk7Qw6RTaxJW63UI+JDkYveG1pgwaW1qqMm2g==" saltValue="MdC+PgB0rE6xOyYifP/TKA==" spinCount="100000" sheet="1" objects="1" scenarios="1"/>
  <protectedRanges>
    <protectedRange sqref="C14:C17" name="Intervalo1_1"/>
    <protectedRange sqref="C18:C19 C24:C26" name="Intervalo2_1"/>
  </protectedRanges>
  <mergeCells count="10">
    <mergeCell ref="A28:D28"/>
    <mergeCell ref="C30:D31"/>
    <mergeCell ref="A21:D21"/>
    <mergeCell ref="A12:D12"/>
    <mergeCell ref="B3:D3"/>
    <mergeCell ref="B4:D4"/>
    <mergeCell ref="A6:D6"/>
    <mergeCell ref="B7:D7"/>
    <mergeCell ref="A9:D9"/>
    <mergeCell ref="B10:D10"/>
  </mergeCells>
  <dataValidations disablePrompts="1" count="2">
    <dataValidation type="list" allowBlank="1" showInputMessage="1" showErrorMessage="1" sqref="B7:D7">
      <formula1>"Com Desoneração, Sem Desoneração"</formula1>
    </dataValidation>
    <dataValidation type="list" allowBlank="1" showInputMessage="1" showErrorMessage="1" sqref="B10:D10">
      <formula1>#REF!</formula1>
    </dataValidation>
  </dataValidations>
  <pageMargins left="0.511811024" right="0.511811024" top="0.78740157499999996" bottom="0.78740157499999996" header="0.31496062000000002" footer="0.31496062000000002"/>
  <pageSetup paperSize="9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BDI</vt:lpstr>
      <vt:lpstr>BDI!Area_de_impressao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Júlia Pianissolle</cp:lastModifiedBy>
  <cp:lastPrinted>2026-03-10T15:46:50Z</cp:lastPrinted>
  <dcterms:created xsi:type="dcterms:W3CDTF">2019-09-19T17:21:08Z</dcterms:created>
  <dcterms:modified xsi:type="dcterms:W3CDTF">2026-05-18T13:17:19Z</dcterms:modified>
</cp:coreProperties>
</file>